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3" activeTab="0"/>
  </bookViews>
  <sheets>
    <sheet name="Tabelle1" sheetId="1" r:id="rId1"/>
  </sheets>
  <definedNames>
    <definedName name="Amazon_Listenpreis">'Tabelle1'!$C$132</definedName>
    <definedName name="Auflagenabh_Einnahmen_Opt_1_gesamt">'Tabelle1'!$K$150</definedName>
    <definedName name="Auflagenabh_Einnahmen_Opt_2_gesamt">'Tabelle1'!$L$150</definedName>
    <definedName name="Auflagenabh_Kosten_gesamt">'Tabelle1'!$K$144</definedName>
    <definedName name="Auflagenabh_Kosten_Opt2_gesamt">'Tabelle1'!$L$144</definedName>
    <definedName name="Autoren_Stundensatz">'Tabelle1'!$C$8</definedName>
    <definedName name="Autor_Pausch_Honorar">'Tabelle1'!$C$43</definedName>
    <definedName name="Autor_Stundenhonorar_pro_Seite">'Tabelle1'!$J$21</definedName>
    <definedName name="Autor_Zeitaufwand">'Tabelle1'!$C$21</definedName>
    <definedName name="Autor_zeitbasiertes_Honorar_pro_Buch">'Tabelle1'!$K$21</definedName>
    <definedName name="Break_Even_Tantieme_2">'Tabelle1'!$C$145</definedName>
    <definedName name="Break_Even_Tantimene_1">'Tabelle1'!$C$144</definedName>
    <definedName name="Buchlizenz_Lizenz_pro_Exemplar">'Tabelle1'!$C$71</definedName>
    <definedName name="Buchlizenz_pro_Buch">'Tabelle1'!$C$57</definedName>
    <definedName name="Buchsatz_Pausch_Honorar">'Tabelle1'!$C$45</definedName>
    <definedName name="Buchsatz_Stundenhonorar_pro_Seite">'Tabelle1'!$J$23</definedName>
    <definedName name="Buchsatz_Stundensatz">'Tabelle1'!$C$10</definedName>
    <definedName name="Buchsatz_Zeitaufwand">'Tabelle1'!$C$23</definedName>
    <definedName name="Buchsatz_zeitbasiertes_Honorar_pro_Buch">'Tabelle1'!$K$23</definedName>
    <definedName name="Coverbild_Lizenz_pro_Buch">'Tabelle1'!$C$58</definedName>
    <definedName name="Coverbild_Lizenz_pro_Exemplar">'Tabelle1'!$C$72</definedName>
    <definedName name="Datenmenge_pro_Exemplar">'Tabelle1'!$C$130</definedName>
    <definedName name="Endkunden_Brutto_VK">'Tabelle1'!$C$131</definedName>
    <definedName name="Fixeinnahmen_gesamt">'Tabelle1'!$J$150</definedName>
    <definedName name="Fixkosten_gesamt">'Tabelle1'!$J$144</definedName>
    <definedName name="Gefilterte_Tantiemen_Option_2">'Tabelle1'!$J$119</definedName>
    <definedName name="Grafik_1_Obergrenze_in_Tsd">'Tabelle1'!$C$155</definedName>
    <definedName name="Grafik_1_Untergrenze_in_Tsd">'Tabelle1'!$C$154</definedName>
    <definedName name="Grafik_2_Obergrenze_in_Tsd">'Tabelle1'!$C$184</definedName>
    <definedName name="Grafik_2_Untergrenze_in_Tsd">'Tabelle1'!$C$183</definedName>
    <definedName name="Grafik_Pausch_Honorar">'Tabelle1'!$C$49</definedName>
    <definedName name="Grafik_Stundenhonorar_pro_Buch">'Tabelle1'!$K$27</definedName>
    <definedName name="Grafik_Stundensatz">'Tabelle1'!$C$14</definedName>
    <definedName name="Grafik_Zeitaufwand">'Tabelle1'!$C$27</definedName>
    <definedName name="Illus_Lizenz_pro_Buch">'Tabelle1'!$C$59</definedName>
    <definedName name="Illu_Lizenz_pro_Exemplar">'Tabelle1'!$C$73</definedName>
    <definedName name="Korrektorat_Pausch_Honorar">'Tabelle1'!$C$47</definedName>
    <definedName name="Korrektorat_Stundenhonorar_pro_Seite">'Tabelle1'!$J$25</definedName>
    <definedName name="Korrektorat_Stundensatz">'Tabelle1'!$C$12</definedName>
    <definedName name="Korrektorat_Zeitaufwand">'Tabelle1'!$C$25</definedName>
    <definedName name="Korrektorat_zeitbasiertes_Honorar_pro_Buch">'Tabelle1'!$K$25</definedName>
    <definedName name="Kosten_Listungen_ISBN">'Tabelle1'!$C$85:$C$88</definedName>
    <definedName name="Lektorat_Pausch_Honorar">'Tabelle1'!$C$46</definedName>
    <definedName name="Lektorat_Stundenhonorar_pro_Seite">'Tabelle1'!$J$24</definedName>
    <definedName name="Lektorat_Stundensatz">'Tabelle1'!$C$11</definedName>
    <definedName name="Lektorat_Zeitaufwand">'Tabelle1'!$C$24</definedName>
    <definedName name="Lektorat_zeitbasiertes_Honorar_pro_Buch">'Tabelle1'!$K$24</definedName>
    <definedName name="Markennutzung_Lizenz_pro_Buch">'Tabelle1'!$C$64</definedName>
    <definedName name="Markennutzung_Lizenz_pro_Exemplar">'Tabelle1'!$C$78</definedName>
    <definedName name="Maximales_Kostenrisiko">'Tabelle1'!$C$137</definedName>
    <definedName name="Maximal_Preis_Tantieme_2">'Tabelle1'!$C$121</definedName>
    <definedName name="Minimal_Preis_Tantieme_2">'Tabelle1'!$C$120</definedName>
    <definedName name="Musik_Lizenz_pro_Buch">'Tabelle1'!$C$60</definedName>
    <definedName name="Musik_Lizenz_pro_Exemplar">'Tabelle1'!$C$74</definedName>
    <definedName name="Pauschalhonorare">'Tabelle1'!$C$43:$C$49</definedName>
    <definedName name="Projektmanagement_Pausch_Honorar">'Tabelle1'!$C$44</definedName>
    <definedName name="Projektmanagement_Stundenhonorar_pro_Seite">'Tabelle1'!$J$22</definedName>
    <definedName name="Projektmanagement_Stundensatz">'Tabelle1'!$C$9</definedName>
    <definedName name="Projektmanagement_Zeitaufwand">'Tabelle1'!$C$22</definedName>
    <definedName name="Projektmanagement_zeitbasiertes_Honorar_pro_Buch">'Tabelle1'!$K$22</definedName>
    <definedName name="Rabatt">'Tabelle1'!$C$133</definedName>
    <definedName name="Rabatt_pro_Exemplar_in_Euro">'Tabelle1'!$J$133</definedName>
    <definedName name="Schriften_Lizenz_pro_Buch">'Tabelle1'!$C$63</definedName>
    <definedName name="Schriften_Lizenz_pro_Exemplar">'Tabelle1'!$C$77</definedName>
    <definedName name="Sonstige_Lizenz_pro_Buch">'Tabelle1'!$C$65</definedName>
    <definedName name="Sonstige_Lizenz_pro_Exemplar">'Tabelle1'!$C$79</definedName>
    <definedName name="Sponsoreneinnahme_pro_Buch">'Tabelle1'!$C$106</definedName>
    <definedName name="Sponsoreneinnahme_pro_Exemplar">'Tabelle1'!$C$111</definedName>
    <definedName name="Stundenbasierte_Honorare_pro_Buch">'Tabelle1'!$C$31:$C$37</definedName>
    <definedName name="Summe_Kosten_Listungen_ISBN">'Tabelle1'!$C$90</definedName>
    <definedName name="Summe_Lizenz_pro_Buch">'Tabelle1'!$C$67</definedName>
    <definedName name="Summe_Lizenz_pro_Exemplar">'Tabelle1'!$C$81</definedName>
    <definedName name="Summe_Pausch_Honorare">'Tabelle1'!$C$51</definedName>
    <definedName name="Summe_Werbe_Sponsoren_Einnahmen_pro_Buch">'Tabelle1'!$C$108</definedName>
    <definedName name="Summe_Werbe_Sponsoren_Einnahmen_pro_Exemplar">'Tabelle1'!$C$113</definedName>
    <definedName name="Summe_zeitbasierte_Honorare">'Tabelle1'!$C$39</definedName>
    <definedName name="Tantieme_1_Prozent">'Tabelle1'!$C$118</definedName>
    <definedName name="Tantieme_2_Prozent">'Tabelle1'!$C$119</definedName>
    <definedName name="Tantieme_pro_Ex_Option1">'Tabelle1'!$C$139</definedName>
    <definedName name="Tantieme_pro_Ex_Option2">'Tabelle1'!$C$140</definedName>
    <definedName name="Text_Datenmenge">'Tabelle1'!$C$130</definedName>
    <definedName name="Text_Umfang">'Tabelle1'!$C$129</definedName>
    <definedName name="Transferkosten_pro_Eemplar_in_Euro">'Tabelle1'!$J$130</definedName>
    <definedName name="Transfer_Kosten_pro_MByte">'Tabelle1'!$C$122</definedName>
    <definedName name="Umsatzsteuersatz_Amazon">'Tabelle1'!$C$123</definedName>
    <definedName name="Umsatzsteuer_pro_Exemplar_in_Euro">'Tabelle1'!$J$123</definedName>
    <definedName name="Video_Lizenz_pro_Buch">'Tabelle1'!$C$61</definedName>
    <definedName name="Video_Lizenz_pro_Exemplar">'Tabelle1'!$C$75</definedName>
    <definedName name="Werbeeinnahmen_pro_Exemplar">'Tabelle1'!$C$110</definedName>
    <definedName name="Werbeeinnahme_pro_Buch">'Tabelle1'!$C$105</definedName>
    <definedName name="Widgets_Lizenz_pro_Buch">'Tabelle1'!$C$62</definedName>
    <definedName name="Widgets_Lizenz_pro_Exemplar">'Tabelle1'!$C$76</definedName>
    <definedName name="Übersetzung_Pausch_Honorar">'Tabelle1'!$C$48</definedName>
    <definedName name="Übersetzung_Stundenhonorar_pro_Seite">'Tabelle1'!$J$26</definedName>
    <definedName name="Übersetzung_Stundensatz">'Tabelle1'!$C$13</definedName>
    <definedName name="Übersetzung_Zeitaufwand">'Tabelle1'!$C$26</definedName>
    <definedName name="Übersetzung_zeitbasiertes_Honorar_pro_Buch">'Tabelle1'!$K$26</definedName>
  </definedNames>
  <calcPr fullCalcOnLoad="1"/>
</workbook>
</file>

<file path=xl/comments1.xml><?xml version="1.0" encoding="utf-8"?>
<comments xmlns="http://schemas.openxmlformats.org/spreadsheetml/2006/main">
  <authors>
    <author/>
  </authors>
  <commentList>
    <comment ref="A8" authorId="0">
      <text>
        <r>
          <rPr>
            <sz val="10"/>
            <rFont val="Arial"/>
            <family val="2"/>
          </rPr>
          <t>Entweder Honorar für Fremdautor oder (bei Selfpublishern) der Betrag, den Sie als Selbfpublisher für ihre eigene Schreibarbeit erzielen möchten.</t>
        </r>
      </text>
    </comment>
    <comment ref="A9" authorId="0">
      <text>
        <r>
          <rPr>
            <sz val="10"/>
            <rFont val="Arial"/>
            <family val="2"/>
          </rPr>
          <t>Darunter fallen z. B. Herausgeber-Arbeiten, (bei Sammelwerken und Jahrbüchern), Autorenbriefings und -betreuung, In vielen Verlagen fallen diese Arbeiten übrigens in die Zuständigkeit des Lektorats.</t>
        </r>
      </text>
    </comment>
    <comment ref="A10" authorId="0">
      <text>
        <r>
          <rPr>
            <sz val="10"/>
            <rFont val="Arial"/>
            <family val="2"/>
          </rPr>
          <t>Kosten für die Konvertierung des Manuskripts in das E-Book-Format und die Gestaltung des E-Book-Layouts.</t>
        </r>
      </text>
    </comment>
    <comment ref="A11" authorId="0">
      <text>
        <r>
          <rPr>
            <sz val="10"/>
            <rFont val="Arial"/>
            <family val="2"/>
          </rPr>
          <t>Der Lektor begutachtet die stilistische Qualität des Textes, prüft die Fakten und die Logik des Inhalts. Er unterbreitet i.d.R. dem Autor Verbesserungsvorschläge zu allen drei Bereichen. 
Lektorat und Korrektorat (siehe nächste Zeile) sind eventuell in einer Dienstleistung zusammengefasst.</t>
        </r>
      </text>
    </comment>
    <comment ref="A12" authorId="0">
      <text>
        <r>
          <rPr>
            <sz val="10"/>
            <rFont val="Arial"/>
            <family val="2"/>
          </rPr>
          <t>Der Korrektor prüft den Text auf Einhaltung der Orthografie, Grammatik und Semantik</t>
        </r>
      </text>
    </comment>
    <comment ref="A13" authorId="0">
      <text>
        <r>
          <rPr>
            <sz val="10"/>
            <rFont val="Arial"/>
            <family val="2"/>
          </rPr>
          <t>Hierunter fallen Übersetzungskosten für Übertragungen des Manuskripts in eine oder aus einer Fremdsprache, aber auch aus alten Sprachformen (z.B. Althochdeutsch), Dialekten und Habitatsprachen (z.B. Jugendsprache) in neuere oder alternative Sprachstile.</t>
        </r>
      </text>
    </comment>
    <comment ref="A14" authorId="0">
      <text>
        <r>
          <rPr>
            <sz val="10"/>
            <rFont val="Arial"/>
            <family val="2"/>
          </rPr>
          <t xml:space="preserve">Hier sollen ausschließlich Kosten für das Buch-Cover und Illustrationen im Buch eingetragen werden. Während Layoutkosten für die Seitengestaltung unter </t>
        </r>
        <r>
          <rPr>
            <b/>
            <sz val="10"/>
            <color indexed="10"/>
            <rFont val="Arial"/>
            <family val="2"/>
          </rPr>
          <t>Konvertierung/Buchsatz</t>
        </r>
        <r>
          <rPr>
            <sz val="10"/>
            <rFont val="Arial"/>
            <family val="2"/>
          </rPr>
          <t xml:space="preserve"> einzutragen sind. Lizenzkosten für Bildmaterial gehören nicht hierher (=eigene Kostenart unter „KOSTEN FÜR LIZENZEN UND SONSTIGE RECHTE“).</t>
        </r>
      </text>
    </comment>
    <comment ref="A57" authorId="0">
      <text>
        <r>
          <rPr>
            <sz val="10"/>
            <rFont val="Arial"/>
            <family val="2"/>
          </rPr>
          <t xml:space="preserve">Lizenzkosten für Bücher, die im Ausland erschienen sind und in Deutschland neu verlegt werden sollen oder für Zweitverwertungen von Büchern, deren Rechte bei einem anderen Verlag liegen. 
</t>
        </r>
        <r>
          <rPr>
            <b/>
            <sz val="10"/>
            <color indexed="10"/>
            <rFont val="Arial"/>
            <family val="2"/>
          </rPr>
          <t xml:space="preserve">
WICHTIG: </t>
        </r>
        <r>
          <rPr>
            <sz val="10"/>
            <rFont val="Arial"/>
            <family val="2"/>
          </rPr>
          <t>Bei länderübergreifenden Verträgen müssen neben den Landesgesetzen noch internationale und bilaterale Handelsabkommen berücksichtigen werden. Verlage beschäftigen deshalb für den Lizenzhandel Spezialisten und vielfach sogar Anwälte im jeweiligen Partnerland.</t>
        </r>
      </text>
    </comment>
    <comment ref="A58" authorId="0">
      <text>
        <r>
          <rPr>
            <sz val="10"/>
            <rFont val="Arial"/>
            <family val="2"/>
          </rPr>
          <t xml:space="preserve">Hierher gehören die Kosten für Bildmaterial, das Bestandteil des Buchs werden soll (z. B. Das Coverbild), soweit die Nutzungsrechte unabhängig von der Auflage mit einer einmaligen Gebühr erworben werden können. Das ist bei vielen sogenannten Bildstock-Agenturen der Fall (z.B. bei Fotolia). Der Begriff Stock kommt aus dem Kaufmännischen und bedeutet Vorratslager. Stockfotos werden auf Vorrat produziert und nicht exklusiv angeboten. (Auflagenabhängige Kosten für Bildmaterial siehe nächsten Kostenblock)
</t>
        </r>
        <r>
          <rPr>
            <b/>
            <sz val="10"/>
            <color indexed="10"/>
            <rFont val="Arial"/>
            <family val="2"/>
          </rPr>
          <t>BEGRIFFSERKLÄRUNG</t>
        </r>
        <r>
          <rPr>
            <sz val="10"/>
            <rFont val="Arial"/>
            <family val="2"/>
          </rPr>
          <t xml:space="preserve">: Bildmaterial, für dessen Nutzungsrechte nur eine einmalige Zahlung ohne Rücksicht auf Verwendung und Auflage zu leisten ist, werden als </t>
        </r>
        <r>
          <rPr>
            <b/>
            <sz val="10"/>
            <rFont val="Arial"/>
            <family val="2"/>
          </rPr>
          <t>royalty</t>
        </r>
        <r>
          <rPr>
            <sz val="10"/>
            <rFont val="Arial"/>
            <family val="2"/>
          </rPr>
          <t xml:space="preserve"> </t>
        </r>
        <r>
          <rPr>
            <b/>
            <sz val="10"/>
            <rFont val="Arial"/>
            <family val="2"/>
          </rPr>
          <t>free</t>
        </r>
        <r>
          <rPr>
            <sz val="10"/>
            <rFont val="Arial"/>
            <family val="2"/>
          </rPr>
          <t xml:space="preserve"> bezeichnet. Zwar lautet die Übersetzung für „royalty free“ eigentlich „lizenzfrei“, aber die Bezeichnung hat sich für die Überlassung der Nutzungsrechte gegen eine einmalige Nutzungsgebühr eingebürgert. Völlige Lizenzfreiheit wird als </t>
        </r>
        <r>
          <rPr>
            <b/>
            <sz val="10"/>
            <rFont val="Arial"/>
            <family val="2"/>
          </rPr>
          <t>public</t>
        </r>
        <r>
          <rPr>
            <sz val="10"/>
            <rFont val="Arial"/>
            <family val="2"/>
          </rPr>
          <t xml:space="preserve"> </t>
        </r>
        <r>
          <rPr>
            <b/>
            <sz val="10"/>
            <rFont val="Arial"/>
            <family val="2"/>
          </rPr>
          <t>domain</t>
        </r>
        <r>
          <rPr>
            <sz val="10"/>
            <rFont val="Arial"/>
            <family val="2"/>
          </rPr>
          <t xml:space="preserve"> bezeichnet. Bildmaterial, das der Lizenzart </t>
        </r>
        <r>
          <rPr>
            <b/>
            <sz val="10"/>
            <rFont val="Arial"/>
            <family val="2"/>
          </rPr>
          <t>creativ commons</t>
        </r>
        <r>
          <rPr>
            <sz val="10"/>
            <rFont val="Arial"/>
            <family val="2"/>
          </rPr>
          <t xml:space="preserve"> unterliegt, wird zwar oft ebenfalls als lizenzfrei missverstanden. Tatsächlich gibt es jedoch verschiedene Ausprägungen der Creativ-Commons</t>
        </r>
        <r>
          <rPr>
            <b/>
            <sz val="10"/>
            <rFont val="Arial"/>
            <family val="2"/>
          </rPr>
          <t>-</t>
        </r>
        <r>
          <rPr>
            <sz val="10"/>
            <rFont val="Arial"/>
            <family val="2"/>
          </rPr>
          <t>Lizenz, darunter auch solche Versionen, die eine gewerbliche Nutzung in Büchern verbieten.</t>
        </r>
        <r>
          <rPr>
            <b/>
            <sz val="10"/>
            <rFont val="Arial"/>
            <family val="2"/>
          </rPr>
          <t xml:space="preserve"> </t>
        </r>
        <r>
          <rPr>
            <sz val="10"/>
            <rFont val="Arial"/>
            <family val="2"/>
          </rPr>
          <t>Alle drei genannten Begriffe entstammen übrigens dem US-Recht und sind keine Fachbegriffe des deutschen Rechts!</t>
        </r>
        <r>
          <rPr>
            <b/>
            <sz val="10"/>
            <rFont val="Arial"/>
            <family val="2"/>
          </rPr>
          <t xml:space="preserve">
</t>
        </r>
        <r>
          <rPr>
            <sz val="10"/>
            <rFont val="Arial"/>
            <family val="2"/>
          </rPr>
          <t xml:space="preserve">
</t>
        </r>
        <r>
          <rPr>
            <b/>
            <sz val="10"/>
            <color indexed="10"/>
            <rFont val="Arial"/>
            <family val="2"/>
          </rPr>
          <t>TIPP</t>
        </r>
        <r>
          <rPr>
            <sz val="10"/>
            <rFont val="Arial"/>
            <family val="2"/>
          </rPr>
          <t xml:space="preserve">: Überlässt man Gestaltung und Bildbeschaffung einem Grafiker, sollte im Vertrag mit dem Grafiker unmissverständlich festgeschrieben werden, dass
  1) der Grafiker die Nutzungsrechte am Bildmaterial besitzt und im Rahmen des Auftrags übertragen darf,
  2) die Nutzungsrechte an seinem Cover mit dem einmaligen Honorar abgegolten sind.
</t>
        </r>
        <r>
          <rPr>
            <b/>
            <sz val="10"/>
            <color indexed="10"/>
            <rFont val="Arial"/>
            <family val="2"/>
          </rPr>
          <t>WARNUNG</t>
        </r>
        <r>
          <rPr>
            <sz val="10"/>
            <rFont val="Arial"/>
            <family val="2"/>
          </rPr>
          <t>: Unklare Nutzungsrechte erweisen sich oft noch nach Jahren als Zeitbomben. Das gilt auch für alles weitere Multimediamaterial, (siehe die nächsten Punkte.)</t>
        </r>
      </text>
    </comment>
    <comment ref="A59" authorId="0">
      <text>
        <r>
          <rPr>
            <sz val="10"/>
            <rFont val="Arial"/>
            <family val="2"/>
          </rPr>
          <t xml:space="preserve">Hierher gehören Kosten für die Nutzungsrechte an Bildmaterial, das Bestandteil des Buchs werden soll, ausgenommen die Kosten für das Cover.
</t>
        </r>
        <r>
          <rPr>
            <b/>
            <sz val="10"/>
            <color indexed="10"/>
            <rFont val="Arial"/>
            <family val="2"/>
          </rPr>
          <t>WARNUNG</t>
        </r>
        <r>
          <rPr>
            <sz val="10"/>
            <rFont val="Arial"/>
            <family val="2"/>
          </rPr>
          <t xml:space="preserve">: Bilder (Fotos, Illustrationen, Logos und Icons), deren Nutzungsrechte nicht eindeutig erworben wurde, können noch nach Jahren Ärger bereiten. Verlassen Sie sich deshalb nicht auf Internetportale mit angeblich kostenlosem Material. Sie wissen nicht, ob der Portalbetreiber tatsächlich die Bildrechte besitzt und weitergeben darf. Eventuell handelt es sich sogar um einen kriminellen Datensammler, der nur darauf wartet, Ihnen – nach dem Download seiner angeblich „totaly free“ Bilder – eine Abmahnung wegen Urheberrechtsverletzung ins Haus schicken und abkassieren zu können.
</t>
        </r>
        <r>
          <rPr>
            <b/>
            <sz val="10"/>
            <color indexed="10"/>
            <rFont val="Arial"/>
            <family val="2"/>
          </rPr>
          <t>TIPP</t>
        </r>
        <r>
          <rPr>
            <sz val="10"/>
            <rFont val="Arial"/>
            <family val="2"/>
          </rPr>
          <t xml:space="preserve">: Dokumentieren sie den Kauf eines jeden Bildmaterials so, dass das Bild / die Grafik später dem Kaufvorgang zugeordnet werden kann – notfalls mit einem Screenshot des Kaufs. Viele Bildstock-Agenturen stellen ohne konkrete Aufforderung keine Rechnung oder eine Rechnung ohne Bildzuordnung aus. Verlassen Sie sich nicht darauf, dass der Anbieter den Kauf nachträglich noch bestätigen kann, denn Sie wissen nie, wie lange der Anbieter mit seiner Kundendatenbank noch existiert.
</t>
        </r>
        <r>
          <rPr>
            <b/>
            <sz val="10"/>
            <color indexed="10"/>
            <rFont val="Arial"/>
            <family val="2"/>
          </rPr>
          <t>ÜBRIGENS:</t>
        </r>
        <r>
          <rPr>
            <sz val="10"/>
            <rFont val="Arial"/>
            <family val="2"/>
          </rPr>
          <t xml:space="preserve"> Zu den Bildrechten gehört auch das Nutzungsrecht am eigenen Portraitfoto, falls Sie dieses von einem Fotografen machen lassen! Mit dem Kauf eines Portraitfotos ist rechtsüblich ohne besondere Abmachung lediglich die Verwendung in Ausweisdokumenten (Pass, Ausweis, Führerschein etc.) und die private Verwendung und Weitergabe abgedeckt, </t>
        </r>
        <r>
          <rPr>
            <b/>
            <sz val="10"/>
            <rFont val="Arial"/>
            <family val="2"/>
          </rPr>
          <t>nicht aber die Verwendung in einem Buch, auf einer Website, einer Facebook-Seite oder in einer Pressemitteilung</t>
        </r>
        <r>
          <rPr>
            <sz val="10"/>
            <rFont val="Arial"/>
            <family val="2"/>
          </rPr>
          <t xml:space="preserve">. Diese Nutzungsrechte müssen Sie sich schriftlich ausdrücklich bestätigen lassen. Für die erweiterten Rechte verlangen Fotografen in der Regel ein höheres Honorar.
</t>
        </r>
        <r>
          <rPr>
            <b/>
            <sz val="10"/>
            <color indexed="10"/>
            <rFont val="Arial"/>
            <family val="2"/>
          </rPr>
          <t>TIPP :</t>
        </r>
        <r>
          <rPr>
            <sz val="10"/>
            <rFont val="Arial"/>
            <family val="2"/>
          </rPr>
          <t xml:space="preserve"> Verhandeln Sie das Honorar für die erweiterte Nutzung mit dem Fotografen </t>
        </r>
        <r>
          <rPr>
            <b/>
            <sz val="10"/>
            <rFont val="Arial"/>
            <family val="2"/>
          </rPr>
          <t>vor dem Fotoshooting</t>
        </r>
        <r>
          <rPr>
            <sz val="10"/>
            <rFont val="Arial"/>
            <family val="2"/>
          </rPr>
          <t>!</t>
        </r>
      </text>
    </comment>
    <comment ref="A60" authorId="0">
      <text>
        <r>
          <rPr>
            <sz val="10"/>
            <rFont val="Arial"/>
            <family val="2"/>
          </rPr>
          <t>Hier sollen nur Lizenzkosten für Musik eingetragen werden, die Bestandteil eines multimedialen Buches wird. 
Die Kosten für Musik, die in Promotion- und PR-Aktionen genutzt wird, gehören in eine eigene Kalkulation, da diese Kosten unabhängig von Buch und Auflage gesteuert werden können.
Hinsichtlich der Nutzungsrechte gelten die gleichen Warnungen, wie jene zum Bildmaterial.</t>
        </r>
      </text>
    </comment>
    <comment ref="A61" authorId="0">
      <text>
        <r>
          <rPr>
            <sz val="10"/>
            <rFont val="Arial"/>
            <family val="2"/>
          </rPr>
          <t>Hier sollten nur Lizenzkosten für Videomaterial eingetragen werden, das Bestandteil eines multimedialen Buches wird. 
Kosten für Videomaterial, das in Promotion- oder PR-Aktionen verwendet wird, gehören in eine eigene Kalkulation, da diese unabhängig von Buch und Auflage gesteuert werden können. Hinsichtlich der Nutzungsrechte gelten die gleichen Warnungen, wie jene zum Bildmaterial.</t>
        </r>
      </text>
    </comment>
    <comment ref="A62" authorId="0">
      <text>
        <r>
          <rPr>
            <sz val="10"/>
            <rFont val="Arial"/>
            <family val="2"/>
          </rPr>
          <t xml:space="preserve">Mehrere E-Book-Formate lassen multimedial Elemente zu, darunter auch HTML5-Widgets. Das sind kleine Programmschnipsel, die in das Buch eingebettet werden und zusätzliche Effekte erlauben. 
</t>
        </r>
        <r>
          <rPr>
            <b/>
            <sz val="10"/>
            <color indexed="10"/>
            <rFont val="Arial"/>
            <family val="2"/>
          </rPr>
          <t>TIPP</t>
        </r>
        <r>
          <rPr>
            <sz val="10"/>
            <rFont val="Arial"/>
            <family val="2"/>
          </rPr>
          <t>: Bevor Sie solche Widgets vorsehen, prüfen Sie unbedingt, auf welchen E-Book-Readern diese erkannt und umgesetzt werden können. Widgets, die im Klappentext oder auf dem Cover beworben werden, beim Leser aber nicht funktionieren, verärgern den Leser nur und sind für den Erfolg Ihres Buchs ausgesprochen kontraproduktiv!</t>
        </r>
      </text>
    </comment>
    <comment ref="A63" authorId="0">
      <text>
        <r>
          <rPr>
            <sz val="10"/>
            <rFont val="Arial"/>
            <family val="2"/>
          </rPr>
          <t>Wird oft vergessen: Auch Schriften unterliegen dem Urheberrecht! 
E-Books, die einen besonderen Charakter erhalten sollen, können zwar mit einer besonderen Schriftart versehen werden, solche sind allerdings in aller Regel lizenzpflichtig. 
Ihr Nutzen darf bei E-Books jedoch bezweifelt werden, denn viele Leser verwenden auf ihrem Reader eine für sie gut lesbare, fest vorgegebene Standardschrift. Manche Zierschrift wird zudem auf älteren Readern schlecht lesbar oder unschön dargestellt.</t>
        </r>
      </text>
    </comment>
    <comment ref="A64" authorId="0">
      <text>
        <r>
          <rPr>
            <sz val="10"/>
            <rFont val="Arial"/>
            <family val="2"/>
          </rPr>
          <t xml:space="preserve">Sobald eine Marke in einem Buch derart oft oder prominent vorkommt, dass das Buch von der Marke wirtschaftlich profitieren könnte, bedarf die Verwendung einer Zustimmung des Markeninhabers und ist rechtlich ausgesprochen heikel!
</t>
        </r>
        <r>
          <rPr>
            <b/>
            <sz val="10"/>
            <color indexed="10"/>
            <rFont val="Arial"/>
            <family val="2"/>
          </rPr>
          <t>TIPP 1</t>
        </r>
        <r>
          <rPr>
            <b/>
            <sz val="10"/>
            <rFont val="Arial"/>
            <family val="2"/>
          </rPr>
          <t>:</t>
        </r>
        <r>
          <rPr>
            <sz val="10"/>
            <rFont val="Arial"/>
            <family val="2"/>
          </rPr>
          <t xml:space="preserve"> Lassen Sie sich deshalb unbedingt </t>
        </r>
        <r>
          <rPr>
            <b/>
            <sz val="10"/>
            <rFont val="Arial"/>
            <family val="2"/>
          </rPr>
          <t>vor Schreibbeginn</t>
        </r>
        <r>
          <rPr>
            <sz val="10"/>
            <rFont val="Arial"/>
            <family val="2"/>
          </rPr>
          <t xml:space="preserve"> von einem auf Marken- oder Verlagsrecht spezialisierten Anwalt beraten. Dies gilt sowohl für Bücher, die der Marke gewogen sind, als auch solche, die Kritik an der Marke üben!
</t>
        </r>
        <r>
          <rPr>
            <b/>
            <sz val="10"/>
            <color indexed="10"/>
            <rFont val="Arial"/>
            <family val="2"/>
          </rPr>
          <t>TIPP 2</t>
        </r>
        <r>
          <rPr>
            <b/>
            <sz val="10"/>
            <rFont val="Arial"/>
            <family val="2"/>
          </rPr>
          <t>:</t>
        </r>
        <r>
          <rPr>
            <sz val="10"/>
            <rFont val="Arial"/>
            <family val="2"/>
          </rPr>
          <t xml:space="preserve"> Autoren, die über eine Marke positiv schreiben wollen (Fanliteratur), können vom Markeninhaber - je nach Verhandlungsgeschick – sogar Sponsorengeld erhalten . Allerdings begibt man sich als Autor damit in eine inhaltliche Abhängigkeit zum Markeninhaber und muss sich darüber hinaus  in der Praxis auf einen enorm zeitaufwendigen Abstimmungs- und Genehmigungsprozess (sog. Freigabe) gefasst machen!</t>
        </r>
      </text>
    </comment>
    <comment ref="A65" authorId="0">
      <text>
        <r>
          <rPr>
            <sz val="10"/>
            <rFont val="Arial"/>
            <family val="2"/>
          </rPr>
          <t>Hier ist Platz für weitere, selten anfallende Lizenzen.</t>
        </r>
      </text>
    </comment>
    <comment ref="A85" authorId="0">
      <text>
        <r>
          <rPr>
            <sz val="10"/>
            <rFont val="Arial"/>
            <family val="2"/>
          </rPr>
          <t xml:space="preserve">Hier den Betrag für eine Einzel-ISBN oder für eine ISBN aus einem Verlagsblock eintragen.
Beantragt werden die ISBN bei der </t>
        </r>
        <r>
          <rPr>
            <b/>
            <sz val="10"/>
            <rFont val="Arial"/>
            <family val="2"/>
          </rPr>
          <t>ISBN-Agentur (http://www.german-isbn.de).</t>
        </r>
        <r>
          <rPr>
            <sz val="10"/>
            <rFont val="Arial"/>
            <family val="2"/>
          </rPr>
          <t xml:space="preserve"> Die Agentur vergibt sowohl einzelne ISB-Nummern, die für je ein Buch gelten und z. B. von Selfpublishern erworben werden können, die lediglich eine einmalige Publikation erwägen, als auch Nummernblöcke (kleinster Block: 10 ISBN) für Verlage und Mehrfachpublisher. So eine Blockreservierung rechnet sich bereits ab drei Veröffentlichungen.
Die Preise (Stand 13.7.2014):
● Einmalige Veröffentlichung (Einzel-ISBN): </t>
        </r>
        <r>
          <rPr>
            <b/>
            <sz val="10"/>
            <rFont val="Arial"/>
            <family val="2"/>
          </rPr>
          <t>75 €</t>
        </r>
        <r>
          <rPr>
            <sz val="10"/>
            <rFont val="Arial"/>
            <family val="2"/>
          </rPr>
          <t xml:space="preserve"> + Versandkosten und USt. (90,98 € Endpreis)
● ISBN-Blöcke für Mehrfachveröffentlichungen: 
  ● Grundgebühr für Verlagskennung 139,00 € + Versandkosten, 
  ● Preise für folgende ISBN-Blöcke: 10 ISBN = 25 €, 100 ISBN = 52 €, 1000 ISBN = 89 €. (jeweils ohne USt. und  Versandkosten). 
Bei Erwerb eines ISBN-Blocks ist in das Eingabefeld lediglich der anteilige Preis für eine ISBN aus dem Bllock einzutragen, da bei der Listung als Verlag mit eigener Verlagskennung die Kosten für den Verlagseintragung betriebswirtschaftlich gesehen nicht mehr dem einzelnen Buchporojekt zuzurechnen sind.
</t>
        </r>
        <r>
          <rPr>
            <b/>
            <sz val="10"/>
            <color indexed="10"/>
            <rFont val="Arial"/>
            <family val="2"/>
          </rPr>
          <t>Begriff:</t>
        </r>
        <r>
          <rPr>
            <sz val="10"/>
            <rFont val="Arial"/>
            <family val="2"/>
          </rPr>
          <t xml:space="preserve"> Die Internationale Standardbuchnummer wurde zur weltweit eindeutigen Kennzeichnung von Büchern und einigen anderen nichtperiodischen Medienerzeugnissen geschaffen und enthält sowohl eine Länder-, als auch eine Verlagskennung. Ein dritter Ziffernblock ist dem konkreten Buch gewidmet. Die letzte Ziffer ist eine Prüfziffer, die Zahlendreher bei der Eingabe ausschließen soll. Nur diese letzte Ziffer kann aus technischen Gründen neben den bekannten zehn Ziffern auch aus dem Buchstaben „X“ bestehen.
</t>
        </r>
      </text>
    </comment>
    <comment ref="A86" authorId="0">
      <text>
        <r>
          <rPr>
            <sz val="10"/>
            <rFont val="Arial"/>
            <family val="2"/>
          </rPr>
          <t xml:space="preserve">Der Eintrag in das </t>
        </r>
        <r>
          <rPr>
            <b/>
            <sz val="10"/>
            <rFont val="Arial"/>
            <family val="2"/>
          </rPr>
          <t xml:space="preserve">Verzeichnis lieferbarer Bücher </t>
        </r>
        <r>
          <rPr>
            <sz val="10"/>
            <rFont val="Arial"/>
            <family val="2"/>
          </rPr>
          <t xml:space="preserve">(VLB) </t>
        </r>
        <r>
          <rPr>
            <b/>
            <sz val="10"/>
            <rFont val="Arial"/>
            <family val="2"/>
          </rPr>
          <t>(http://www.vlb.de)</t>
        </r>
        <r>
          <rPr>
            <sz val="10"/>
            <rFont val="Arial"/>
            <family val="2"/>
          </rPr>
          <t xml:space="preserve"> ist nicht zwingend, aber anzuraten, da das VLB im Buchhandel die Rolle eines Generalkatalogs der bestellbaren und lieferbaren Bücher spielt. </t>
        </r>
        <r>
          <rPr>
            <b/>
            <sz val="10"/>
            <rFont val="Arial"/>
            <family val="2"/>
          </rPr>
          <t>Für den Eintrag ist zwingend eine ISBN (s. Vorhergehende Eingabezeile) notwendig.</t>
        </r>
        <r>
          <rPr>
            <sz val="10"/>
            <rFont val="Arial"/>
            <family val="2"/>
          </rPr>
          <t xml:space="preserve"> 
Die </t>
        </r>
        <r>
          <rPr>
            <b/>
            <sz val="10"/>
            <rFont val="Arial"/>
            <family val="2"/>
          </rPr>
          <t>Jahresmindestgebühr</t>
        </r>
        <r>
          <rPr>
            <sz val="10"/>
            <rFont val="Arial"/>
            <family val="2"/>
          </rPr>
          <t xml:space="preserve"> (fällt also jährlich solange an, wie mindestens eines Ihrer Bücher im VLB verzeichnet sein soll) beträgt derzeit </t>
        </r>
        <r>
          <rPr>
            <b/>
            <sz val="10"/>
            <rFont val="Arial"/>
            <family val="2"/>
          </rPr>
          <t>79 €</t>
        </r>
        <r>
          <rPr>
            <sz val="10"/>
            <rFont val="Arial"/>
            <family val="2"/>
          </rPr>
          <t xml:space="preserve">, Mit dieser Jahresmindestgebühr wird die Listung eines Buchs (bei Ablieferung als PDF) mit jeweils </t>
        </r>
        <r>
          <rPr>
            <b/>
            <sz val="10"/>
            <rFont val="Arial"/>
            <family val="2"/>
          </rPr>
          <t>3,40 €</t>
        </r>
        <r>
          <rPr>
            <sz val="10"/>
            <rFont val="Arial"/>
            <family val="2"/>
          </rPr>
          <t xml:space="preserve"> (ebenfalls jährlich fällig) verrechnet. Da davon auszugehen ist, dass nur Verlage die Grundgebühr voll ausnutzen werden, wurde hier die Jahresmindestgebühr vorgegeben.
Für 2015 hat der Betreiber des VLB, die Marketing- und Verlagsservice des Buchhandels GmbH bereits Änderungen angekündigt. Dadurch sollen die Preise im Schnitt abgesenkt werden.</t>
        </r>
      </text>
    </comment>
    <comment ref="A87" authorId="0">
      <text>
        <r>
          <rPr>
            <sz val="10"/>
            <rFont val="Arial"/>
            <family val="2"/>
          </rPr>
          <t>Der Eintrag in das</t>
        </r>
        <r>
          <rPr>
            <b/>
            <sz val="10"/>
            <rFont val="Arial"/>
            <family val="2"/>
          </rPr>
          <t xml:space="preserve"> Adressbuch des deutschsprachigen Buchhandels (http://www.adb-online.de) </t>
        </r>
        <r>
          <rPr>
            <sz val="10"/>
            <rFont val="Arial"/>
            <family val="2"/>
          </rPr>
          <t>ist nicht zwingend und auch nicht auf ein konkretes Buch bezogen, sondern lediglich eine Erleichterung für den Buchhandel, um beim Publisher Informationen zu erfragen. Der Eintrag der eigenen Adresse kostet für Nichtmitglieder des Börsenvereins 16 Euro, für Mitglieder des Börsenvereins ist der Eintrag derzeit kostenlos.</t>
        </r>
      </text>
    </comment>
    <comment ref="A88" authorId="0">
      <text>
        <r>
          <rPr>
            <sz val="10"/>
            <rFont val="Arial"/>
            <family val="2"/>
          </rPr>
          <t xml:space="preserve">Eine Titelschutzanzeige ist keine zwingende Voraussetzung für ein Buch. Mit der Anzeige im </t>
        </r>
        <r>
          <rPr>
            <b/>
            <sz val="10"/>
            <rFont val="Arial"/>
            <family val="2"/>
          </rPr>
          <t>Titelschutzanzeiger (http://www.titelschutzanzeiger.de)</t>
        </r>
        <r>
          <rPr>
            <sz val="10"/>
            <rFont val="Arial"/>
            <family val="2"/>
          </rPr>
          <t xml:space="preserve"> steckt man lediglich seinen Claim auf einen bestimmten Buchtitel ab. Derartige Anzeigen sollen Verlage in der kostenintensiven Produktionsphase vor der Veröffentlichung davor absichern, einander mit gleichen Titeln ins Gehege zu kommen. Der Schutz besteht für 6 Monate. Erscheint innerhalb dieser Zeit kein Buch mit dem geschützten Titel, verfällt der Schutz. Sinnvoll ist eine Titelschutzanzeige erst ab dem Zeitpunkt, ab dem im Falle eines Titelkonflikts bereits entstandene Kosten hinfällig werden würden (z. B. das Grafikerhonorar für das Cover, Druckkosten für Flyer und andere Werbekosten usw.). 
Preis pro Titelschutzanzeige im Standardformat: € 150,- (zzgl. USt.).
Preis für jeden weiteren Titel innerhalb dieser Anzeige: € 35,- (zzgl. USt.).</t>
        </r>
      </text>
    </comment>
    <comment ref="A122" authorId="0">
      <text>
        <r>
          <rPr>
            <sz val="10"/>
            <rFont val="Arial"/>
            <family val="2"/>
          </rPr>
          <t>Diese Transfergebühr fällt derzeit bei Amazon nur dann an, wenn die 70-Prozent-Variante der Tantieme gewählt wurde.</t>
        </r>
      </text>
    </comment>
    <comment ref="A123" authorId="0">
      <text>
        <r>
          <rPr>
            <sz val="10"/>
            <rFont val="Arial"/>
            <family val="2"/>
          </rPr>
          <t>Eine Anpassung an die deutsche Umsatzsteuer ist demnächst aufgrund einer Gesetzesänderung in Deutschland zu erwarten.</t>
        </r>
      </text>
    </comment>
    <comment ref="A129" authorId="0">
      <text>
        <r>
          <rPr>
            <sz val="10"/>
            <rFont val="Arial"/>
            <family val="2"/>
          </rPr>
          <t xml:space="preserve">Eine sogenannte Normseite (maximal 1.800 Zeichen, in der Praxis im Schnitt ca. 1.600 Zeichen) entspricht nur ungefähr einer Buchseite, wird aber von Amazon bei E-Books der Berechnung des Buchumfangs zugrunde gelegt, solange keine Printversion existiert. 
Die Zählung in Normseiten bietet den Vorteil einer einheitlichen und gängigen Verechnung mit Verlagen, Dienstleistern und Autoren. </t>
        </r>
      </text>
    </comment>
    <comment ref="A130" authorId="0">
      <text>
        <r>
          <rPr>
            <sz val="10"/>
            <rFont val="Arial"/>
            <family val="2"/>
          </rPr>
          <t xml:space="preserve">Nur von Bedeutung, wenn bei Amazon die Tantiemen-Variante 2 (höhere Tantieme) gewählt wird. Es gilt die jeweils auf ein volles MByte aufgerundete Datenmenge (wird automatisch in dieser Rechnung berücksichtigt) der hochgeladenen Datei.
</t>
        </r>
        <r>
          <rPr>
            <b/>
            <sz val="10"/>
            <color indexed="10"/>
            <rFont val="Arial"/>
            <family val="2"/>
          </rPr>
          <t>TIPP</t>
        </r>
        <r>
          <rPr>
            <sz val="10"/>
            <rFont val="Arial"/>
            <family val="2"/>
          </rPr>
          <t>: Die größten Datenblöcke sind Coverbild, Innenillustrationen auf Pixelbasis (JPG-, PNG-Dateien) und eingebettete Schriften. Im ersten Schritt sollte deshalb bei zu großem Datenvolumen versucht werden, pixelbasierte Bilder stärker zu komprimieren und PNG-Bider durch JPG-Bilder mit Kompressionsraten von 75 bis 80 % zu ersetzen. Alternativ können eingebettete Schriften gelöscht werden, da jeder E-Book-Reader eigene Standardschriften besitzt, die dann Anwendung finden.</t>
        </r>
      </text>
    </comment>
    <comment ref="A131" authorId="0">
      <text>
        <r>
          <rPr>
            <sz val="10"/>
            <rFont val="Arial"/>
            <family val="2"/>
          </rPr>
          <t>Gewünschter Endkundenpreis (inkl. USt.), der bei Amazon im Shop zu sehen sein soll.</t>
        </r>
      </text>
    </comment>
    <comment ref="A132" authorId="0">
      <text>
        <r>
          <rPr>
            <sz val="10"/>
            <rFont val="Arial"/>
            <family val="2"/>
          </rPr>
          <t>Dieses Ergebnis ist der sogenannte Amazon-Listenpreis (besser: Netto-Verkaufspreis oder VK Netto). Dabei handelt es sich um den Endkundenpreis abzüglich der von Amazon abgeführten Mehrwertsteuer (USt.).</t>
        </r>
      </text>
    </comment>
    <comment ref="A133" authorId="0">
      <text>
        <r>
          <rPr>
            <sz val="10"/>
            <rFont val="Arial"/>
            <family val="2"/>
          </rPr>
          <t xml:space="preserve">Rabatte für Grossisten (Zwischenhändler, Barsortimenter) und Buchhändler werden i.d.R. auf den Endkundenpreis (VK) berechnet, manchmal auch auf den Netto-VK (Endkundenpreis abz. Umsatzssteuer). Da  Amazon mit Endkundenpreis abrechnet, ist in diesem Fall der VK inkl. Umsatzsteuer als Basis sinnvoller.
</t>
        </r>
        <r>
          <rPr>
            <b/>
            <sz val="10"/>
            <color indexed="10"/>
            <rFont val="Arial"/>
            <family val="2"/>
          </rPr>
          <t>TIPP</t>
        </r>
        <r>
          <rPr>
            <sz val="10"/>
            <rFont val="Arial"/>
            <family val="2"/>
          </rPr>
          <t>: Ein typischer Rabatt für Grossisten liegt bei 30 bis maximal 50 %, für Buchhändler bei 20 bis 30 %.</t>
        </r>
      </text>
    </comment>
    <comment ref="A137" authorId="0">
      <text>
        <r>
          <rPr>
            <b/>
            <sz val="10"/>
            <color indexed="10"/>
            <rFont val="Arial"/>
            <family val="2"/>
          </rPr>
          <t>DRINGENDER</t>
        </r>
        <r>
          <rPr>
            <sz val="10"/>
            <rFont val="Arial"/>
            <family val="2"/>
          </rPr>
          <t xml:space="preserve"> </t>
        </r>
        <r>
          <rPr>
            <b/>
            <sz val="10"/>
            <color indexed="10"/>
            <rFont val="Arial"/>
            <family val="2"/>
          </rPr>
          <t>RAT</t>
        </r>
        <r>
          <rPr>
            <sz val="10"/>
            <rFont val="Arial"/>
            <family val="2"/>
          </rPr>
          <t>: Prüfen Sie, ob dieser Betrag Ihre Existenz gefährden könnte. Wenn ja, dann versuchen Sie unbedingt die Kosten zu verringern oder auf nicht zwingend erforderliche Dienstleistungen zu verzichten oder lassen Sie die Finger gleich ganz von dem Projekt.</t>
        </r>
      </text>
    </comment>
    <comment ref="A139" authorId="0">
      <text>
        <r>
          <rPr>
            <sz val="10"/>
            <rFont val="Arial"/>
            <family val="2"/>
          </rPr>
          <t>In der Tantieme sind keine Rabatte enthalten, da diese unabhängig von der von Amazon ausgewiesenen Tantieme erst im Weiterverkauf durch Sie anfallen.</t>
        </r>
      </text>
    </comment>
    <comment ref="A140" authorId="0">
      <text>
        <r>
          <rPr>
            <sz val="10"/>
            <rFont val="Arial"/>
            <family val="2"/>
          </rPr>
          <t>In der Tantieme sind keine Rabatte enthalten, da diese unabhängig von der von Amazon ausgewiesenen Tantieme erst im Weiterverkauf durch Sie anfallen.
In der Tantieme nach Tantiemen-Option 2 bereits enthalten sind jedoch die Abzüge für den Datentransfer pro Exemplar und die (in der Regel von Amazon direkt entrichtete) Umsatzsteuer.
Wird die Umsatzsteuer von Ihnen bei Ihrem Finanzamt entrichtet, muss der Steuersatz im orangefarbigen Eingabeblock angepasst werden. Die von Amazon ausgewiesene Tantieme muss dann zum Ausgleich auf der Abrechnung entsprechend höher ausfallen, als hier errechnet.</t>
        </r>
      </text>
    </comment>
    <comment ref="A142" authorId="0">
      <text>
        <r>
          <rPr>
            <sz val="10"/>
            <rFont val="Arial"/>
            <family val="2"/>
          </rPr>
          <t>Berücksichtigen Sie dabei, dass beim Weiterverkauf durch Sie eine Differenz-Umsatzsteuer anfällt, solange die von Amazon abgeführte Umsatzsteuer niedriger ist, als die in Deutschland für E-Books gültige Umsatzsteuer. Wie diese abzugelten ist, hängt von Ihrer individuellen Steuerpflichtform ab. Die Abrechnung kann sehr kompliziert ausfallen.</t>
        </r>
        <r>
          <rPr>
            <b/>
            <sz val="10"/>
            <color indexed="10"/>
            <rFont val="Arial"/>
            <family val="2"/>
          </rPr>
          <t xml:space="preserve"> Fragen Sie im Zweifelsfall unbedingt Ihren Steuerberater! </t>
        </r>
      </text>
    </comment>
    <comment ref="A144" authorId="0">
      <text>
        <r>
          <rPr>
            <sz val="10"/>
            <rFont val="Arial"/>
            <family val="2"/>
          </rPr>
          <t>Nur wenn Sie selbst Autor sind und unter Autorenhonorar weiter oben einen Betrag eingetragen haben, haben Sie beim Break-Even-Point bereits diesen Honorarbetrag verdient.</t>
        </r>
      </text>
    </comment>
    <comment ref="A145" authorId="0">
      <text>
        <r>
          <rPr>
            <sz val="10"/>
            <rFont val="Arial"/>
            <family val="2"/>
          </rPr>
          <t>Sollte hier eine „0“ ausgewiesen werden, ist diese Tantiemen-Option mit dem Buchpreis nicht kompatibel.
Nur wenn Sie selbst Autor sind und unter Autorenhonorar weiter oben einen Betrag eingetragen haben, haben Sie beim Break-Even-Point bereits diesen Honorarbetrag verdient.</t>
        </r>
      </text>
    </comment>
  </commentList>
</comments>
</file>

<file path=xl/sharedStrings.xml><?xml version="1.0" encoding="utf-8"?>
<sst xmlns="http://schemas.openxmlformats.org/spreadsheetml/2006/main" count="156" uniqueCount="134">
  <si>
    <t>PLANUNGSTOOL FÜR DIE E-BOOK-VERÖFFENTLICHUNG ÜBER AMAZON</t>
  </si>
  <si>
    <t>Version 0.9.0</t>
  </si>
  <si>
    <t>HONORARE AUF STUNDENSÄTZEN BASIEREND</t>
  </si>
  <si>
    <r>
      <t xml:space="preserve">Zu den Eingabe-/Ausgabefeldern:
</t>
    </r>
    <r>
      <rPr>
        <sz val="11"/>
        <rFont val="Arial"/>
        <family val="2"/>
      </rPr>
      <t xml:space="preserve">● </t>
    </r>
    <r>
      <rPr>
        <b/>
        <sz val="11"/>
        <color indexed="10"/>
        <rFont val="Arial"/>
        <family val="2"/>
      </rPr>
      <t>Eingaben</t>
    </r>
    <r>
      <rPr>
        <sz val="11"/>
        <rFont val="Arial"/>
        <family val="2"/>
      </rPr>
      <t xml:space="preserve"> bitte nur in den grünen Feldern vornehmen!
● </t>
    </r>
    <r>
      <rPr>
        <b/>
        <sz val="11"/>
        <color indexed="10"/>
        <rFont val="Arial"/>
        <family val="2"/>
      </rPr>
      <t>Ausgaben</t>
    </r>
    <r>
      <rPr>
        <sz val="11"/>
        <rFont val="Arial"/>
        <family val="2"/>
      </rPr>
      <t xml:space="preserve"> von Rechenergebnissen erscheinen in grauen Feldern.
</t>
    </r>
    <r>
      <rPr>
        <sz val="11"/>
        <color indexed="8"/>
        <rFont val="Arial"/>
        <family val="2"/>
      </rPr>
      <t xml:space="preserve">● </t>
    </r>
    <r>
      <rPr>
        <b/>
        <sz val="11"/>
        <color indexed="10"/>
        <rFont val="Arial"/>
        <family val="2"/>
      </rPr>
      <t>Vorgegebene Daten</t>
    </r>
    <r>
      <rPr>
        <sz val="11"/>
        <color indexed="8"/>
        <rFont val="Arial"/>
        <family val="2"/>
      </rPr>
      <t xml:space="preserve"> finden sich in den orangenen Eingabefeldern. Diese sollten nur dann aktualisiert werden, wenn sich steuerrechtliche Rahmenbedingungen oder die Konditionen von Amazon ändern. 
● </t>
    </r>
    <r>
      <rPr>
        <b/>
        <sz val="11"/>
        <color indexed="10"/>
        <rFont val="Arial"/>
        <family val="2"/>
      </rPr>
      <t>Beschreibungsfelder</t>
    </r>
    <r>
      <rPr>
        <sz val="11"/>
        <color indexed="8"/>
        <rFont val="Arial"/>
        <family val="2"/>
      </rPr>
      <t xml:space="preserve"> (links neben den Eingabefeldern) mit einem roten Punkt enthalten einen erklärenden Kommentar.
</t>
    </r>
    <r>
      <rPr>
        <sz val="10"/>
        <rFont val="Arial"/>
        <family val="2"/>
      </rPr>
      <t xml:space="preserve">
</t>
    </r>
    <r>
      <rPr>
        <b/>
        <sz val="11"/>
        <rFont val="Arial"/>
        <family val="2"/>
      </rPr>
      <t xml:space="preserve">Zur Begrifflichkeit: 
</t>
    </r>
    <r>
      <rPr>
        <sz val="11"/>
        <color indexed="8"/>
        <rFont val="Arial"/>
        <family val="2"/>
      </rPr>
      <t xml:space="preserve">● </t>
    </r>
    <r>
      <rPr>
        <b/>
        <sz val="11"/>
        <color indexed="10"/>
        <rFont val="Arial"/>
        <family val="2"/>
      </rPr>
      <t>Exemplar</t>
    </r>
    <r>
      <rPr>
        <sz val="11"/>
        <color indexed="8"/>
        <rFont val="Arial"/>
        <family val="2"/>
      </rPr>
      <t xml:space="preserve"> bezeichnet immer das verkaufte Buchexemplar (Summe der Exemplare=Auflage), 
● </t>
    </r>
    <r>
      <rPr>
        <b/>
        <sz val="11"/>
        <color indexed="10"/>
        <rFont val="Arial"/>
        <family val="2"/>
      </rPr>
      <t>Buch</t>
    </r>
    <r>
      <rPr>
        <sz val="11"/>
        <color indexed="8"/>
        <rFont val="Arial"/>
        <family val="2"/>
      </rPr>
      <t xml:space="preserve"> steht immer für das ganze Buchprojekt und betrifft auflagenunabhängige Kosten bzw. Einnahmen.
</t>
    </r>
    <r>
      <rPr>
        <sz val="10"/>
        <rFont val="Arial"/>
        <family val="2"/>
      </rPr>
      <t xml:space="preserve">
</t>
    </r>
    <r>
      <rPr>
        <b/>
        <sz val="11"/>
        <color indexed="8"/>
        <rFont val="Arial"/>
        <family val="2"/>
      </rPr>
      <t>Zu den Kostenbeträgen:</t>
    </r>
    <r>
      <rPr>
        <i/>
        <sz val="11"/>
        <color indexed="8"/>
        <rFont val="Arial"/>
        <family val="2"/>
      </rPr>
      <t xml:space="preserve"> </t>
    </r>
    <r>
      <rPr>
        <sz val="11"/>
        <color indexed="8"/>
        <rFont val="Arial"/>
        <family val="2"/>
      </rPr>
      <t xml:space="preserve">Alle Preise und Honorare in diesem Tool sind Nettobeträge, auf die Sie die Umsatzsteuer noch aufschlagen müssen. Ob Sie diese vom Finanzamt zurückerstattet bekommen, hängt von Ihrer Einstufung beim Finanzamt ab (Firma, Freiberufler oder Hobby-Autor).
</t>
    </r>
    <r>
      <rPr>
        <sz val="10"/>
        <rFont val="Arial"/>
        <family val="2"/>
      </rPr>
      <t xml:space="preserve">
</t>
    </r>
    <r>
      <rPr>
        <b/>
        <sz val="11"/>
        <color indexed="8"/>
        <rFont val="Arial"/>
        <family val="2"/>
      </rPr>
      <t>Zu den Kommentaren:</t>
    </r>
    <r>
      <rPr>
        <sz val="11"/>
        <color indexed="8"/>
        <rFont val="Arial"/>
        <family val="2"/>
      </rPr>
      <t xml:space="preserve"> Die ausklappbaren Kommentare (Felder mit roten Punkten) enthalten neben Erläuterungen der Kosten-/Einnahmearten noch zahlreiche Tipps und Warnhinweise.
</t>
    </r>
    <r>
      <rPr>
        <sz val="10"/>
        <rFont val="Arial"/>
        <family val="2"/>
      </rPr>
      <t xml:space="preserve">
</t>
    </r>
    <r>
      <rPr>
        <b/>
        <sz val="12"/>
        <rFont val="Arial"/>
        <family val="2"/>
      </rPr>
      <t>Wichtige Hinweise:</t>
    </r>
    <r>
      <rPr>
        <sz val="12"/>
        <rFont val="Arial"/>
        <family val="2"/>
      </rPr>
      <t xml:space="preserve"> 
</t>
    </r>
    <r>
      <rPr>
        <sz val="10"/>
        <rFont val="Arial"/>
        <family val="2"/>
      </rPr>
      <t xml:space="preserve">
</t>
    </r>
    <r>
      <rPr>
        <b/>
        <sz val="11"/>
        <color indexed="10"/>
        <rFont val="Arial"/>
        <family val="2"/>
      </rPr>
      <t xml:space="preserve">Dieses Tool ist noch eine Beta-Version! </t>
    </r>
    <r>
      <rPr>
        <sz val="11"/>
        <rFont val="Arial"/>
        <family val="2"/>
      </rPr>
      <t xml:space="preserve">Ich garantiere daher keine fehlerfreien Ergebnisse. Ergebnisse aus diesem Tool sollten vor der Übernahme in konkrete Entscheidungsprozesse unbedingt noch einmal auf einem anderen Weg überprüft werden.
</t>
    </r>
    <r>
      <rPr>
        <sz val="10"/>
        <rFont val="Arial"/>
        <family val="2"/>
      </rPr>
      <t xml:space="preserve">
</t>
    </r>
    <r>
      <rPr>
        <b/>
        <sz val="11"/>
        <color indexed="10"/>
        <rFont val="Arial"/>
        <family val="2"/>
      </rPr>
      <t>Das Tool enthält keine Makros.</t>
    </r>
    <r>
      <rPr>
        <sz val="11"/>
        <rFont val="Arial"/>
        <family val="2"/>
      </rPr>
      <t xml:space="preserve"> Bittet Ihre Office-Software beim Aufruf um die Erlaubnis, Makros abzuspielen, verweigern Sie die Erlaubnis. Es handelt sich dann nicht mehr um die Originaldatei.
</t>
    </r>
    <r>
      <rPr>
        <sz val="10"/>
        <rFont val="Arial"/>
        <family val="2"/>
      </rPr>
      <t xml:space="preserve">
</t>
    </r>
    <r>
      <rPr>
        <b/>
        <sz val="11"/>
        <rFont val="Arial"/>
        <family val="2"/>
      </rPr>
      <t xml:space="preserve">Beschränkungen:
</t>
    </r>
    <r>
      <rPr>
        <sz val="11"/>
        <rFont val="Arial"/>
        <family val="2"/>
      </rPr>
      <t xml:space="preserve">Das Tool
</t>
    </r>
    <r>
      <rPr>
        <sz val="11"/>
        <color indexed="8"/>
        <rFont val="Arial"/>
        <family val="2"/>
      </rPr>
      <t xml:space="preserve">● </t>
    </r>
    <r>
      <rPr>
        <sz val="11"/>
        <rFont val="Arial"/>
        <family val="2"/>
      </rPr>
      <t xml:space="preserve">berücksichtigt nur die wichtigsten Faktoren bei den Kosten und erlaubt kein Feintuning, wie z.B. nach Auflage gestaffelte Lizenz- oder Honorarkosten.
</t>
    </r>
    <r>
      <rPr>
        <sz val="11"/>
        <color indexed="8"/>
        <rFont val="Arial"/>
        <family val="2"/>
      </rPr>
      <t xml:space="preserve">● </t>
    </r>
    <r>
      <rPr>
        <sz val="11"/>
        <rFont val="Arial"/>
        <family val="2"/>
      </rPr>
      <t xml:space="preserve">berücksichtigt weder Kosten noch Einflüsse einer Printausgabe auf das E-Book-Projekt.
</t>
    </r>
    <r>
      <rPr>
        <sz val="11"/>
        <color indexed="8"/>
        <rFont val="Arial"/>
        <family val="2"/>
      </rPr>
      <t xml:space="preserve">● </t>
    </r>
    <r>
      <rPr>
        <sz val="11"/>
        <rFont val="Arial"/>
        <family val="2"/>
      </rPr>
      <t xml:space="preserve">berücksichtigt noch keine Jahresgebühren o. ä. Kosten, die nicht direkt einem Buch zuzuordnen sind. Ausnahme: der Eintrag in das Adressbuch für den deutschsprachigen Buchhandel (AdB).
</t>
    </r>
    <r>
      <rPr>
        <sz val="11"/>
        <color indexed="8"/>
        <rFont val="Arial"/>
        <family val="2"/>
      </rPr>
      <t xml:space="preserve">● erlaubt keine </t>
    </r>
    <r>
      <rPr>
        <sz val="11"/>
        <rFont val="Arial"/>
        <family val="2"/>
      </rPr>
      <t xml:space="preserve">Rabattierung einer Teilauflage. Jeder eingetragene Rabatt wirkt sich auf den Erlös der gesamten Auflage aus, so als würde die ganze Auflage mit Rabatt weiterverkauft werden.
</t>
    </r>
    <r>
      <rPr>
        <sz val="10"/>
        <rFont val="Arial"/>
        <family val="2"/>
      </rPr>
      <t xml:space="preserve">
</t>
    </r>
    <r>
      <rPr>
        <b/>
        <sz val="11"/>
        <rFont val="Arial"/>
        <family val="2"/>
      </rPr>
      <t xml:space="preserve">Der Nutzen:
</t>
    </r>
    <r>
      <rPr>
        <sz val="11"/>
        <rFont val="Arial"/>
        <family val="2"/>
      </rPr>
      <t xml:space="preserve">Das Tool 
</t>
    </r>
    <r>
      <rPr>
        <sz val="11"/>
        <color indexed="8"/>
        <rFont val="Arial"/>
        <family val="2"/>
      </rPr>
      <t>● e</t>
    </r>
    <r>
      <rPr>
        <sz val="11"/>
        <rFont val="Arial"/>
        <family val="2"/>
      </rPr>
      <t xml:space="preserve">rlaubt eine grobe Abschätzung der Gewinnschwelle (Break-Even-Point) und damit eine betriebswirtschaftliche Optimierung durch Variation der klassischen Stellschrauben (in erster Linie Honorare, Lizenzen und Abgabepreis).
</t>
    </r>
    <r>
      <rPr>
        <sz val="11"/>
        <color indexed="8"/>
        <rFont val="Arial"/>
        <family val="2"/>
      </rPr>
      <t xml:space="preserve">● </t>
    </r>
    <r>
      <rPr>
        <sz val="11"/>
        <rFont val="Arial"/>
        <family val="2"/>
      </rPr>
      <t xml:space="preserve">zeigt auch, welche der Tantiemen-Option bei welchen Rahmenbedingungen die bessere Wahl darstellt.
</t>
    </r>
    <r>
      <rPr>
        <sz val="11"/>
        <color indexed="8"/>
        <rFont val="Arial"/>
        <family val="2"/>
      </rPr>
      <t>● vermittelt durch d</t>
    </r>
    <r>
      <rPr>
        <sz val="11"/>
        <rFont val="Arial"/>
        <family val="2"/>
      </rPr>
      <t xml:space="preserve">ie grafischen Auswertungen ein Gefühl sowohl für die Risiken als auch für die Chancen.
</t>
    </r>
    <r>
      <rPr>
        <sz val="11"/>
        <color indexed="8"/>
        <rFont val="Arial"/>
        <family val="2"/>
      </rPr>
      <t xml:space="preserve">● gibt Neueinsteigern Hinweise auf ihnen noch nicht geläufige Kosten, aber auch Einnahmequellen, die eine Kosten-Gewinn-Rechnung erheblich beeinflussen können.
</t>
    </r>
    <r>
      <rPr>
        <sz val="10"/>
        <rFont val="Arial"/>
        <family val="2"/>
      </rPr>
      <t xml:space="preserve">
</t>
    </r>
    <r>
      <rPr>
        <sz val="11"/>
        <rFont val="Arial"/>
        <family val="2"/>
      </rPr>
      <t xml:space="preserve">–-----------------------------------
</t>
    </r>
    <r>
      <rPr>
        <sz val="10"/>
        <rFont val="Arial"/>
        <family val="2"/>
      </rPr>
      <t xml:space="preserve">
</t>
    </r>
    <r>
      <rPr>
        <sz val="11"/>
        <color indexed="8"/>
        <rFont val="Arial"/>
        <family val="2"/>
      </rPr>
      <t xml:space="preserve">Fehler werde ich bei Hinweisen natürlich ausbessern, Verbesserungen und Erweiterungen kann ich nicht versprechen, da es sich um ein internes Planungsinstrument für meine eigenen Zwecke und um kein kommerzielles Tool handelt.
</t>
    </r>
    <r>
      <rPr>
        <sz val="10"/>
        <rFont val="Arial"/>
        <family val="2"/>
      </rPr>
      <t xml:space="preserve">
</t>
    </r>
    <r>
      <rPr>
        <b/>
        <sz val="11"/>
        <color indexed="8"/>
        <rFont val="Arial"/>
        <family val="2"/>
      </rPr>
      <t xml:space="preserve">Bitte geben Sie nur den Downloadlink und nicht das Spreadsheet weiter, </t>
    </r>
    <r>
      <rPr>
        <sz val="11"/>
        <color indexed="8"/>
        <rFont val="Arial"/>
        <family val="2"/>
      </rPr>
      <t>damit</t>
    </r>
    <r>
      <rPr>
        <b/>
        <sz val="11"/>
        <color indexed="8"/>
        <rFont val="Arial"/>
        <family val="2"/>
      </rPr>
      <t xml:space="preserve"> </t>
    </r>
    <r>
      <rPr>
        <sz val="11"/>
        <color indexed="8"/>
        <rFont val="Arial"/>
        <family val="2"/>
      </rPr>
      <t xml:space="preserve">sichergestellt ist, dass künftige Nutzer des Spreadsheets immer die neueste Version erhalten.
</t>
    </r>
    <r>
      <rPr>
        <sz val="10"/>
        <rFont val="Arial"/>
        <family val="2"/>
      </rPr>
      <t xml:space="preserve">
</t>
    </r>
    <r>
      <rPr>
        <sz val="11"/>
        <color indexed="8"/>
        <rFont val="Arial"/>
        <family val="2"/>
      </rPr>
      <t>© M. J. M. Lang, 2014</t>
    </r>
  </si>
  <si>
    <t>Stundensätze</t>
  </si>
  <si>
    <t>Autor: Stundensatz in Euro:</t>
  </si>
  <si>
    <t>Erläuterungen zu den Kostenarten finden Sie in den Kommentaren. Fahren Sie dazu mit der Maus auf das Feld mit der Beschreibung. Nach ca. einer Sekunde erscheint der Kommentar automatisch. 
Wird eine Basispauschale zusätzlich zu einem zeitbasierten Honorar vereinbart, können die Kosten gesplittet werden. Der Basissatz gehört dann in den Block mit den Pauschalkosten.</t>
  </si>
  <si>
    <t>Redaktion/Projektmanagement: Stundensatz in Euro:</t>
  </si>
  <si>
    <t>Konvertierung/Buchsatz: Stundensatz in Euro:</t>
  </si>
  <si>
    <t>Lektorat: Stundensatz in Euro:</t>
  </si>
  <si>
    <t>Korrektorat: Stundensatz in Euro:</t>
  </si>
  <si>
    <t>Übersetzung: Stundensatz in Euro:</t>
  </si>
  <si>
    <t>Grafik (Cover usw.): Stundensatz in Euro:</t>
  </si>
  <si>
    <t>Voraussichtlicher Zeitaufwand pro Buchseite oder Buch</t>
  </si>
  <si>
    <r>
      <t xml:space="preserve">Autor: Zeitaufwand pro Seite in </t>
    </r>
    <r>
      <rPr>
        <b/>
        <sz val="10"/>
        <color indexed="10"/>
        <rFont val="Arial"/>
        <family val="2"/>
      </rPr>
      <t>Stunden</t>
    </r>
    <r>
      <rPr>
        <sz val="10"/>
        <rFont val="Arial"/>
        <family val="2"/>
      </rPr>
      <t>:</t>
    </r>
  </si>
  <si>
    <t>Erläuterungen zu den Kostenarten siehe Stundensätze (oben).</t>
  </si>
  <si>
    <t>Redaktion/Projektmanagement: Zeitaufwand pro Seite in Minuten:</t>
  </si>
  <si>
    <t>Konvertierung/Buchsatz: Zeitaufwand pro Seite in Minuten:</t>
  </si>
  <si>
    <t>Lektorat: Zeitaufwand pro Seite in Minuten:</t>
  </si>
  <si>
    <t>Korrektorat: Zeitaufwand pro Seite in Minuten:</t>
  </si>
  <si>
    <t>Übersetzung: Zeitaufwand pro Seite in Minuten:</t>
  </si>
  <si>
    <r>
      <t xml:space="preserve">Grafik (Cover usw.): Zeitaufwand </t>
    </r>
    <r>
      <rPr>
        <b/>
        <sz val="10"/>
        <color indexed="10"/>
        <rFont val="Arial"/>
        <family val="2"/>
      </rPr>
      <t>pro Buch in Stunden</t>
    </r>
    <r>
      <rPr>
        <b/>
        <sz val="10"/>
        <rFont val="Arial"/>
        <family val="2"/>
      </rPr>
      <t>:</t>
    </r>
  </si>
  <si>
    <t>Summen der nach Zeitaufwand abgerechneten Honorare</t>
  </si>
  <si>
    <t xml:space="preserve">Autor: zeitbasiertes Honorar pro Buch in Euro: </t>
  </si>
  <si>
    <r>
      <t xml:space="preserve">Dieser Beträge variieren mit dem Buchumfang und werden daher erst </t>
    </r>
    <r>
      <rPr>
        <b/>
        <sz val="10"/>
        <color indexed="10"/>
        <rFont val="Arial"/>
        <family val="2"/>
      </rPr>
      <t>nach Eingabe des Buchumfangs weiter unten</t>
    </r>
    <r>
      <rPr>
        <sz val="10"/>
        <color indexed="48"/>
        <rFont val="Arial"/>
        <family val="2"/>
      </rPr>
      <t xml:space="preserve"> durch gültige Ergebnisse automatisch ersetzt.</t>
    </r>
  </si>
  <si>
    <t xml:space="preserve">Redaktion/Projektmanagement: zeitbasiertes Honorar pro Buch in Euro: </t>
  </si>
  <si>
    <t xml:space="preserve">Konvertierung/Buchsatz: zeitbasiertes Honorar pro Buch in Euro: </t>
  </si>
  <si>
    <t xml:space="preserve">Lektorat: zeitbasiertes Honorar pro Buch in Euro: </t>
  </si>
  <si>
    <t xml:space="preserve">Korrektorat: zeitbasiertes Honorar pro Buch in Euro: </t>
  </si>
  <si>
    <t xml:space="preserve">Übersetzung: zeitbasiertes Honorar pro Buch in Euro: </t>
  </si>
  <si>
    <t xml:space="preserve">Grafik (Cover usw.): zeitbasiertes Honorar pro Buch in Euro: </t>
  </si>
  <si>
    <t xml:space="preserve">Summe der arbeitszeitbasierten Honorare pro Buch in Euro: </t>
  </si>
  <si>
    <t>HONORARE AUF PAUSCHALEN BASIEREND</t>
  </si>
  <si>
    <t xml:space="preserve">Autor: Pauschalbetrag pro Buch in Euro: </t>
  </si>
  <si>
    <t>Erläuterungen zu den Kostenarten siehe Stundensätze.
Achten Sie darauf, keine versehentlichen Doppeleinträge (stundenbasierte Honorare und Pauschalhonorare) vorzunehmen, außer Sie arbeiten mit gesplitteten Honoraren (Sockelbetrag + Stundenhonorar).</t>
  </si>
  <si>
    <t xml:space="preserve">Redaktion/Projektmanagement: Pauschalbetrag pro Buch in Euro: </t>
  </si>
  <si>
    <t xml:space="preserve">Konvertierung/Buchsatz: Pauschalbetrag pro Buch in Euro: </t>
  </si>
  <si>
    <t xml:space="preserve">Lektorat: Pauschalbetrag pro Buch in Euro: </t>
  </si>
  <si>
    <t xml:space="preserve">Korrektorat: Pauschalbetrag pro Buch in Euro: </t>
  </si>
  <si>
    <t xml:space="preserve">Übersetzung: Pauschalbetrag pro Buch in Euro: </t>
  </si>
  <si>
    <t xml:space="preserve">Grafik (Cover usw.): Pauschalbetrag pro Buch in Euro: </t>
  </si>
  <si>
    <t xml:space="preserve">Summe der pauschal pro Buch abzugeltenden Honorare in Euro: </t>
  </si>
  <si>
    <t>KOSTEN FÜR LIZENZEN UND SONSTIGE RECHTE</t>
  </si>
  <si>
    <r>
      <t>Auflagenunabhängige (</t>
    </r>
    <r>
      <rPr>
        <b/>
        <sz val="10"/>
        <color indexed="10"/>
        <rFont val="Arial"/>
        <family val="2"/>
      </rPr>
      <t>pro Buch einmalig anfallende</t>
    </r>
    <r>
      <rPr>
        <b/>
        <sz val="10"/>
        <rFont val="Arial"/>
        <family val="2"/>
      </rPr>
      <t>) Lizenzen und Rechte</t>
    </r>
  </si>
  <si>
    <t>Buchlizenzkosten in Euro:</t>
  </si>
  <si>
    <t>Erläuterungen zu den Kostenarten finden Sie in den Kommentaren. Fahren Sie dazu mit der Maus auf das Feld mit der Beschreibung.Nach ca. einer Sekunde erscheint der Kommentar automatisch.</t>
  </si>
  <si>
    <t>Nutzungsrechte Cover-Bild in Euro:</t>
  </si>
  <si>
    <t>Nutzungsrechte sonstige Bilder/Illustrationen in Euro:</t>
  </si>
  <si>
    <t>Nutzungsrechte Musik in Euro:</t>
  </si>
  <si>
    <t>Nutzungsrechte Video in Euro:</t>
  </si>
  <si>
    <t>Nutzungsrechte Software (die Teil des Buchs werden, z.B. Widgets) in Euro:</t>
  </si>
  <si>
    <t>Schriften-Lizenz in Euro:</t>
  </si>
  <si>
    <t>Markennutzungs-Lizenz in Euro:</t>
  </si>
  <si>
    <t>Sonstige Lizenzen in Euro:</t>
  </si>
  <si>
    <t xml:space="preserve">Summe der auflagenunabhängigen Lizenzkosten in Euro: </t>
  </si>
  <si>
    <r>
      <t>Auflageabhängige (</t>
    </r>
    <r>
      <rPr>
        <b/>
        <sz val="10"/>
        <color indexed="10"/>
        <rFont val="Arial"/>
        <family val="2"/>
      </rPr>
      <t>pro verkauftem Exemplar anfallende</t>
    </r>
    <r>
      <rPr>
        <b/>
        <sz val="10"/>
        <rFont val="Arial"/>
        <family val="2"/>
      </rPr>
      <t>) Lizenzen und Rechte</t>
    </r>
  </si>
  <si>
    <t>Erläuterungen zu den Kostenarten siehe vorhergehenden Block.
Achten Sie auch hier darauf, keine versehentlichen Doppeleinträge vorzunehmen!</t>
  </si>
  <si>
    <t xml:space="preserve">Summe der Lizenzkosten pro verkauftem Exemplar in Euro: </t>
  </si>
  <si>
    <t>KOSTEN FÜR LISTUNGEN VON BUCH UND PUBLISHER</t>
  </si>
  <si>
    <t>Internationale Standardbuchnummer (ISBN) Einzelnummer in Euro</t>
  </si>
  <si>
    <r>
      <t xml:space="preserve">Bitte lesen Sie unbedingt die jeweils zugeordneten Kommentare (mit der Maus über die betreffende Zeile fahren).
</t>
    </r>
    <r>
      <rPr>
        <sz val="10"/>
        <color indexed="48"/>
        <rFont val="Arial"/>
        <family val="2"/>
      </rPr>
      <t xml:space="preserve">
Diese Kosten sind für die Veröffentlichung eines E-Books nicht unbedingt erforderlich. Die hier genannten Beträge sind zudem nur als Anhaltspunkte zu betrachten, weil sie z. T. an Grund- und Jahresgebühren gekoppelt sind, die kalkulatorisch nicht einzelnen Büchern zugeordnet werden können. 
</t>
    </r>
    <r>
      <rPr>
        <b/>
        <sz val="10"/>
        <color indexed="10"/>
        <rFont val="Arial"/>
        <family val="2"/>
      </rPr>
      <t xml:space="preserve">Die Preise entnehmen Sie bitte den Angaben in den Kommentaren bzw. den Websites der Dienstleister.
</t>
    </r>
    <r>
      <rPr>
        <sz val="10"/>
        <color indexed="48"/>
        <rFont val="Arial"/>
        <family val="2"/>
      </rPr>
      <t xml:space="preserve">
</t>
    </r>
  </si>
  <si>
    <t>Eintrag in das Verzeichnis lieferbarer Bücher (VLB) in Euro</t>
  </si>
  <si>
    <t>Eintrag in das Adressbuch für den deutschsprachigen Buchhandel (AdB) in Euro</t>
  </si>
  <si>
    <t>Titelschutzanzeige in Euro</t>
  </si>
  <si>
    <t>Summe nicht zwingend erforderlicher Listungen und Einträge in Euro</t>
  </si>
  <si>
    <t>EINNAHMEN DURCH WERBUNG &amp; SPONSOREN</t>
  </si>
  <si>
    <t>Werbeeinnahmen pro Buch in Euro:</t>
  </si>
  <si>
    <t>Durch den Verkauf von Anzeigenplatz im Buch sowie das Einwerben von Sponsorengeldern kann das Kostenrisiko gesenkt und das Budget für eine Qualitätsoptimierung durch professionelle Dienstleister aufgestockt werden.</t>
  </si>
  <si>
    <t>Sponsoreneinnahmen pro Buch in Euro:</t>
  </si>
  <si>
    <t>Summe der Einnahmen pro Buch in Euro:</t>
  </si>
  <si>
    <t>Werbeeinnahmen pro Exemplar in Euro:</t>
  </si>
  <si>
    <t>Sponsoreneinnahmen pro Exemplar in Euro:</t>
  </si>
  <si>
    <t>Summe der Einnahmen pro verkauftem Exemplar in Euro:</t>
  </si>
  <si>
    <t>RAHMENBEDINGUNGEN AMAZON &amp; STEUERN</t>
  </si>
  <si>
    <r>
      <t>Tantiemen-Option 1</t>
    </r>
    <r>
      <rPr>
        <sz val="10"/>
        <rFont val="Arial"/>
        <family val="2"/>
      </rPr>
      <t xml:space="preserve"> (niedrige Variante für alle Listenpreise):</t>
    </r>
  </si>
  <si>
    <t>◄</t>
  </si>
  <si>
    <t>Diese Werte sind von Amazon bindend vorgegeben. Sie können aber bei Änderungen von Ihnen aktualisiert werden.</t>
  </si>
  <si>
    <r>
      <t>Tantiemen-Option 2</t>
    </r>
    <r>
      <rPr>
        <sz val="10"/>
        <rFont val="Arial"/>
        <family val="2"/>
      </rPr>
      <t xml:space="preserve"> (hohe Variante für mittlere Listenpreise):</t>
    </r>
  </si>
  <si>
    <t>Preisfilter</t>
  </si>
  <si>
    <t>Untere Listenpreis-Grenze für Tantieme 2 in Euro:</t>
  </si>
  <si>
    <t>Obere Listenpreis-Grenze für Tantieme 2 in Euro:</t>
  </si>
  <si>
    <t>Transferkosten pro MB in Euro:</t>
  </si>
  <si>
    <t>Von Amazon abgeführte Umsatzsteuer in Prozent:</t>
  </si>
  <si>
    <t>Der Steuersatz richtet sich nach Rechtslage in Deutschland und muss eventuell aktualisiert werden.</t>
  </si>
  <si>
    <t>Ust. Pro Exemplar in Euro</t>
  </si>
  <si>
    <t>BUCHUMFANG, DATENMENGE &amp; BUCHPREISKALKULATION</t>
  </si>
  <si>
    <t xml:space="preserve">Text-Umfang (Normseiten): </t>
  </si>
  <si>
    <t>Haben Sie diese Werte eingetragen, prüfen Sie bitte, ob im oberen Teil die grauen Felder noch Fehler ausweisen. Dies sollte nun nicht mehr der Fall sein.</t>
  </si>
  <si>
    <t xml:space="preserve">Datenmenge in MB: </t>
  </si>
  <si>
    <t>Transferkosten in Euro</t>
  </si>
  <si>
    <t>Endkunden-Verkaufspreis inkl. Ust./Brutto-VK) in Euro:</t>
  </si>
  <si>
    <t>Amazon-Listenpreis (VK-Netto) in Euro:</t>
  </si>
  <si>
    <t>Rabatt (%) auf VK (z.B. Buchhändler, Großabnehmer usw.):</t>
  </si>
  <si>
    <t>Rabatt pro Exemplar in Euro</t>
  </si>
  <si>
    <t>ANALYSE</t>
  </si>
  <si>
    <t>Gestehungskosten</t>
  </si>
  <si>
    <t>Fixanteil</t>
  </si>
  <si>
    <t>Auflagenabhängiger Anteil</t>
  </si>
  <si>
    <t>Maximales Kostenrisiko in Euro:</t>
  </si>
  <si>
    <t>Falls 0 Exemplare verkauft werden.</t>
  </si>
  <si>
    <t>KOSTEN</t>
  </si>
  <si>
    <t>pro Buch</t>
  </si>
  <si>
    <t>pro Ex.</t>
  </si>
  <si>
    <t>Honorare</t>
  </si>
  <si>
    <t>Tantieme pro verkauftem Buchexemplar bei Tantiemen-Variante 1:</t>
  </si>
  <si>
    <t>Bleibt das zweite Ergebnisfeld leer, ist diese Tantiemen-Variante für den gewählten Buchpreis nicht zulässig.</t>
  </si>
  <si>
    <t>Lizenzen</t>
  </si>
  <si>
    <t>Tantieme pro verkauftem Buchexemplar bei Tantiemen-Variante 2:</t>
  </si>
  <si>
    <t>Listungen und ISBN</t>
  </si>
  <si>
    <t>Rabatt</t>
  </si>
  <si>
    <t>Rabattierter Abgabepreis an Zwischenhandel/Buchhandel in Euro:</t>
  </si>
  <si>
    <t>Gewinnschwelle bei Tantiemen-Option 1 in Stück:</t>
  </si>
  <si>
    <r>
      <t xml:space="preserve">Wichtigste Kennzahlen! </t>
    </r>
    <r>
      <rPr>
        <sz val="10"/>
        <color indexed="48"/>
        <rFont val="Arial"/>
        <family val="2"/>
      </rPr>
      <t xml:space="preserve">Verkaufte Stückzahlen, bei denen sich Kosten und Einnahmen aufheben. Bei negativem Ergebnis (rot) sind die Kosten pro Exemplar grundsätzlich höher als die Einnahmen pro Exemplar! </t>
    </r>
  </si>
  <si>
    <t>Summe Kosten gesamt</t>
  </si>
  <si>
    <t>Gewinnschwelle bei Tantiemen-Option 2 in Stück:</t>
  </si>
  <si>
    <t>EINNAHMEN</t>
  </si>
  <si>
    <t>pro Exemplar</t>
  </si>
  <si>
    <t>T-Option 1</t>
  </si>
  <si>
    <t>T-Option 2</t>
  </si>
  <si>
    <t>Werbe-Sponsoren-Einnahmen</t>
  </si>
  <si>
    <t>Tantieme</t>
  </si>
  <si>
    <t>Summe Einnahmen gesamt</t>
  </si>
  <si>
    <t>GRAFIK 1 (KOSTEN-EINNAHMEN-ENTWICKLUNG)</t>
  </si>
  <si>
    <t>Geltungsbereich der Grafik: unterer Auflagengrenzwert in Tausend:</t>
  </si>
  <si>
    <t>Durch Auswahl der Ober- und Untergrenze der zu analysierenden Auflage können Sie die Grafik an Ihre zu erwartende Auflage anpassen und einzelne Bereiche genauer analysieren.
Einnahmen 1 setzt Wahl der Tantiemen-Option 1 voraus!
Einnahmen 2 setzt Wahl der Tantiemen-Option 2 voraus!
Fehlt ein Graph für Einnahmen 2 ist die Tantiemen-Option 2 mit dem Buchpreis nicht vereinbar.</t>
  </si>
  <si>
    <t>Auflage in Tsd.</t>
  </si>
  <si>
    <t>Kosten (€)</t>
  </si>
  <si>
    <t>Einnahmen 1 (€)</t>
  </si>
  <si>
    <t>Einnahmen 2 (€)</t>
  </si>
  <si>
    <t>Oberer Auflagengrenzwert in Tausend:</t>
  </si>
  <si>
    <t>GRAFIK 2 (AUFLAGE-GEWINN- bzw. VERLUSTENTWICKLUNG)</t>
  </si>
  <si>
    <t>Siehe oben.</t>
  </si>
  <si>
    <t>Gewinn 1 (€)</t>
  </si>
  <si>
    <t>Gewinn 2 (€)</t>
  </si>
</sst>
</file>

<file path=xl/styles.xml><?xml version="1.0" encoding="utf-8"?>
<styleSheet xmlns="http://schemas.openxmlformats.org/spreadsheetml/2006/main">
  <numFmts count="6">
    <numFmt numFmtId="164" formatCode="GENERAL"/>
    <numFmt numFmtId="165" formatCode="@"/>
    <numFmt numFmtId="166" formatCode="#,##0.00\ [$€-407];[RED]\-#,##0.00\ [$€-407]"/>
    <numFmt numFmtId="167" formatCode="0.00%"/>
    <numFmt numFmtId="168" formatCode="#,##0;[RED]\-#,##0"/>
    <numFmt numFmtId="169" formatCode="#,##0.00\ [$€-407];\-#,##0.00\ [$€-407]"/>
  </numFmts>
  <fonts count="25">
    <font>
      <sz val="10"/>
      <name val="Arial"/>
      <family val="2"/>
    </font>
    <font>
      <sz val="10"/>
      <color indexed="48"/>
      <name val="Arial"/>
      <family val="2"/>
    </font>
    <font>
      <sz val="10"/>
      <color indexed="9"/>
      <name val="Arial"/>
      <family val="2"/>
    </font>
    <font>
      <sz val="10"/>
      <color indexed="8"/>
      <name val="Arial"/>
      <family val="2"/>
    </font>
    <font>
      <b/>
      <sz val="14"/>
      <name val="Arial"/>
      <family val="2"/>
    </font>
    <font>
      <b/>
      <sz val="10"/>
      <color indexed="48"/>
      <name val="Arial"/>
      <family val="2"/>
    </font>
    <font>
      <b/>
      <sz val="10"/>
      <color indexed="9"/>
      <name val="Arial"/>
      <family val="2"/>
    </font>
    <font>
      <b/>
      <sz val="14"/>
      <color indexed="9"/>
      <name val="Arial"/>
      <family val="2"/>
    </font>
    <font>
      <b/>
      <sz val="14"/>
      <color indexed="8"/>
      <name val="Arial"/>
      <family val="2"/>
    </font>
    <font>
      <b/>
      <sz val="10"/>
      <name val="Arial"/>
      <family val="2"/>
    </font>
    <font>
      <b/>
      <sz val="11"/>
      <name val="Arial"/>
      <family val="2"/>
    </font>
    <font>
      <sz val="11"/>
      <name val="Arial"/>
      <family val="2"/>
    </font>
    <font>
      <b/>
      <sz val="11"/>
      <color indexed="10"/>
      <name val="Arial"/>
      <family val="2"/>
    </font>
    <font>
      <sz val="11"/>
      <color indexed="8"/>
      <name val="Arial"/>
      <family val="2"/>
    </font>
    <font>
      <b/>
      <sz val="11"/>
      <color indexed="8"/>
      <name val="Arial"/>
      <family val="2"/>
    </font>
    <font>
      <i/>
      <sz val="11"/>
      <color indexed="8"/>
      <name val="Arial"/>
      <family val="2"/>
    </font>
    <font>
      <b/>
      <sz val="12"/>
      <name val="Arial"/>
      <family val="2"/>
    </font>
    <font>
      <sz val="12"/>
      <name val="Arial"/>
      <family val="2"/>
    </font>
    <font>
      <b/>
      <sz val="10"/>
      <color indexed="10"/>
      <name val="Arial"/>
      <family val="2"/>
    </font>
    <font>
      <b/>
      <sz val="10"/>
      <color indexed="8"/>
      <name val="Arial"/>
      <family val="2"/>
    </font>
    <font>
      <sz val="13"/>
      <name val="Arial"/>
      <family val="2"/>
    </font>
    <font>
      <sz val="13"/>
      <color indexed="55"/>
      <name val="Arial"/>
      <family val="2"/>
    </font>
    <font>
      <b/>
      <sz val="13"/>
      <name val="Arial"/>
      <family val="2"/>
    </font>
    <font>
      <sz val="9"/>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10"/>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7">
    <xf numFmtId="164" fontId="0" fillId="0" borderId="0" xfId="0" applyAlignment="1">
      <alignment/>
    </xf>
    <xf numFmtId="164" fontId="0" fillId="2" borderId="0" xfId="0" applyFill="1" applyAlignment="1" applyProtection="1">
      <alignment/>
      <protection hidden="1"/>
    </xf>
    <xf numFmtId="164" fontId="1" fillId="2" borderId="0" xfId="0" applyFont="1" applyFill="1" applyAlignment="1" applyProtection="1">
      <alignment/>
      <protection hidden="1"/>
    </xf>
    <xf numFmtId="164" fontId="2" fillId="2" borderId="0" xfId="0" applyFont="1" applyFill="1" applyAlignment="1" applyProtection="1">
      <alignment horizontal="right"/>
      <protection hidden="1"/>
    </xf>
    <xf numFmtId="164" fontId="2" fillId="2" borderId="0" xfId="0" applyFont="1" applyFill="1" applyAlignment="1" applyProtection="1">
      <alignment/>
      <protection hidden="1"/>
    </xf>
    <xf numFmtId="164" fontId="3" fillId="2" borderId="0" xfId="0" applyFont="1" applyFill="1" applyAlignment="1" applyProtection="1">
      <alignment/>
      <protection hidden="1"/>
    </xf>
    <xf numFmtId="164" fontId="0" fillId="0" borderId="0" xfId="0" applyAlignment="1" applyProtection="1">
      <alignment/>
      <protection hidden="1"/>
    </xf>
    <xf numFmtId="164" fontId="4" fillId="2" borderId="0" xfId="0" applyFont="1" applyFill="1" applyAlignment="1" applyProtection="1">
      <alignment horizontal="left" vertical="center"/>
      <protection hidden="1"/>
    </xf>
    <xf numFmtId="164" fontId="5" fillId="2" borderId="0" xfId="0" applyFont="1" applyFill="1" applyAlignment="1" applyProtection="1">
      <alignment/>
      <protection hidden="1"/>
    </xf>
    <xf numFmtId="164" fontId="6" fillId="2" borderId="0" xfId="0" applyFont="1" applyFill="1" applyAlignment="1" applyProtection="1">
      <alignment horizontal="left" vertical="top" wrapText="1"/>
      <protection hidden="1"/>
    </xf>
    <xf numFmtId="164" fontId="7" fillId="2" borderId="0" xfId="0" applyFont="1" applyFill="1" applyAlignment="1" applyProtection="1">
      <alignment/>
      <protection hidden="1"/>
    </xf>
    <xf numFmtId="164" fontId="8" fillId="2" borderId="0" xfId="0" applyFont="1" applyFill="1" applyAlignment="1" applyProtection="1">
      <alignment/>
      <protection hidden="1"/>
    </xf>
    <xf numFmtId="164" fontId="4" fillId="2" borderId="0" xfId="0" applyFont="1" applyFill="1" applyAlignment="1" applyProtection="1">
      <alignment/>
      <protection hidden="1"/>
    </xf>
    <xf numFmtId="164" fontId="6" fillId="2" borderId="0" xfId="0" applyFont="1" applyFill="1" applyAlignment="1" applyProtection="1">
      <alignment/>
      <protection hidden="1"/>
    </xf>
    <xf numFmtId="164" fontId="9" fillId="3" borderId="0" xfId="0" applyFont="1" applyFill="1" applyAlignment="1" applyProtection="1">
      <alignment horizontal="left" vertical="center"/>
      <protection hidden="1"/>
    </xf>
    <xf numFmtId="164" fontId="10" fillId="0" borderId="0" xfId="0" applyFont="1" applyAlignment="1" applyProtection="1">
      <alignment horizontal="left" vertical="top" wrapText="1"/>
      <protection hidden="1"/>
    </xf>
    <xf numFmtId="164" fontId="0" fillId="0" borderId="0" xfId="0" applyFill="1" applyAlignment="1" applyProtection="1">
      <alignment/>
      <protection hidden="1"/>
    </xf>
    <xf numFmtId="164" fontId="9" fillId="2" borderId="0" xfId="0" applyFont="1" applyFill="1" applyAlignment="1" applyProtection="1">
      <alignment/>
      <protection hidden="1"/>
    </xf>
    <xf numFmtId="164" fontId="9" fillId="2" borderId="0" xfId="0" applyFont="1" applyFill="1" applyAlignment="1" applyProtection="1">
      <alignment horizontal="left" vertical="center"/>
      <protection hidden="1"/>
    </xf>
    <xf numFmtId="165" fontId="0" fillId="2" borderId="0" xfId="0" applyNumberFormat="1" applyFont="1" applyFill="1" applyAlignment="1" applyProtection="1">
      <alignment horizontal="right" wrapText="1"/>
      <protection hidden="1"/>
    </xf>
    <xf numFmtId="166" fontId="0" fillId="4" borderId="1" xfId="0" applyNumberFormat="1" applyFill="1" applyBorder="1" applyAlignment="1" applyProtection="1">
      <alignment/>
      <protection hidden="1" locked="0"/>
    </xf>
    <xf numFmtId="164" fontId="1" fillId="2" borderId="0" xfId="0" applyFont="1" applyFill="1" applyAlignment="1" applyProtection="1">
      <alignment horizontal="left" vertical="top" wrapText="1"/>
      <protection hidden="1"/>
    </xf>
    <xf numFmtId="164" fontId="0" fillId="2" borderId="0" xfId="0" applyFill="1" applyBorder="1" applyAlignment="1" applyProtection="1">
      <alignment/>
      <protection hidden="1"/>
    </xf>
    <xf numFmtId="164" fontId="9" fillId="2" borderId="0" xfId="0" applyFont="1" applyFill="1" applyAlignment="1" applyProtection="1">
      <alignment horizontal="center" vertical="center"/>
      <protection hidden="1"/>
    </xf>
    <xf numFmtId="164" fontId="0" fillId="4" borderId="1" xfId="0" applyFill="1" applyBorder="1" applyAlignment="1" applyProtection="1">
      <alignment/>
      <protection hidden="1" locked="0"/>
    </xf>
    <xf numFmtId="164" fontId="0" fillId="2" borderId="0" xfId="0" applyFont="1" applyFill="1" applyAlignment="1" applyProtection="1">
      <alignment horizontal="right"/>
      <protection hidden="1"/>
    </xf>
    <xf numFmtId="165" fontId="9" fillId="2" borderId="0" xfId="0" applyNumberFormat="1" applyFont="1" applyFill="1" applyAlignment="1" applyProtection="1">
      <alignment horizontal="left" wrapText="1"/>
      <protection hidden="1"/>
    </xf>
    <xf numFmtId="166" fontId="3" fillId="3" borderId="1" xfId="0" applyNumberFormat="1" applyFont="1" applyFill="1" applyBorder="1" applyAlignment="1" applyProtection="1">
      <alignment/>
      <protection hidden="1"/>
    </xf>
    <xf numFmtId="165" fontId="9" fillId="2" borderId="0" xfId="0" applyNumberFormat="1" applyFont="1" applyFill="1" applyAlignment="1" applyProtection="1">
      <alignment horizontal="right" wrapText="1"/>
      <protection hidden="1"/>
    </xf>
    <xf numFmtId="166" fontId="0" fillId="3" borderId="1" xfId="0" applyNumberFormat="1" applyFill="1" applyBorder="1" applyAlignment="1" applyProtection="1">
      <alignment/>
      <protection hidden="1"/>
    </xf>
    <xf numFmtId="164" fontId="19" fillId="2" borderId="0" xfId="0" applyFont="1" applyFill="1" applyAlignment="1" applyProtection="1">
      <alignment/>
      <protection hidden="1"/>
    </xf>
    <xf numFmtId="164" fontId="9" fillId="0" borderId="0" xfId="0" applyFont="1" applyFill="1" applyAlignment="1" applyProtection="1">
      <alignment/>
      <protection hidden="1"/>
    </xf>
    <xf numFmtId="165" fontId="1" fillId="2" borderId="0" xfId="0" applyNumberFormat="1" applyFont="1" applyFill="1" applyAlignment="1" applyProtection="1">
      <alignment horizontal="left" vertical="top" wrapText="1"/>
      <protection hidden="1"/>
    </xf>
    <xf numFmtId="166" fontId="0" fillId="2" borderId="0" xfId="0" applyNumberFormat="1" applyFill="1" applyBorder="1" applyAlignment="1" applyProtection="1">
      <alignment/>
      <protection hidden="1"/>
    </xf>
    <xf numFmtId="164" fontId="19" fillId="3" borderId="0" xfId="0" applyFont="1" applyFill="1" applyAlignment="1" applyProtection="1">
      <alignment horizontal="left" vertical="center"/>
      <protection hidden="1"/>
    </xf>
    <xf numFmtId="166" fontId="0" fillId="4" borderId="1" xfId="0" applyNumberFormat="1" applyFont="1" applyFill="1" applyBorder="1" applyAlignment="1" applyProtection="1">
      <alignment/>
      <protection hidden="1" locked="0"/>
    </xf>
    <xf numFmtId="164" fontId="18" fillId="0" borderId="0" xfId="0" applyFont="1" applyAlignment="1" applyProtection="1">
      <alignment horizontal="left" vertical="top" wrapText="1"/>
      <protection hidden="1"/>
    </xf>
    <xf numFmtId="166" fontId="0" fillId="4" borderId="1" xfId="0" applyNumberFormat="1" applyFont="1" applyFill="1" applyBorder="1" applyAlignment="1" applyProtection="1">
      <alignment horizontal="right" wrapText="1"/>
      <protection hidden="1" locked="0"/>
    </xf>
    <xf numFmtId="166" fontId="0" fillId="3" borderId="1" xfId="0" applyNumberFormat="1" applyFont="1" applyFill="1" applyBorder="1" applyAlignment="1" applyProtection="1">
      <alignment horizontal="right" wrapText="1"/>
      <protection hidden="1"/>
    </xf>
    <xf numFmtId="165" fontId="19" fillId="2" borderId="0" xfId="0" applyNumberFormat="1" applyFont="1" applyFill="1" applyAlignment="1" applyProtection="1">
      <alignment horizontal="right" wrapText="1"/>
      <protection hidden="1"/>
    </xf>
    <xf numFmtId="165" fontId="9" fillId="2" borderId="0" xfId="0" applyNumberFormat="1" applyFont="1" applyFill="1" applyBorder="1" applyAlignment="1" applyProtection="1">
      <alignment horizontal="right" vertical="center" wrapText="1"/>
      <protection hidden="1"/>
    </xf>
    <xf numFmtId="167" fontId="0" fillId="5" borderId="1" xfId="0" applyNumberFormat="1" applyFont="1" applyFill="1" applyBorder="1" applyAlignment="1" applyProtection="1">
      <alignment/>
      <protection hidden="1" locked="0"/>
    </xf>
    <xf numFmtId="164" fontId="20" fillId="2" borderId="0" xfId="0" applyFont="1" applyFill="1" applyAlignment="1" applyProtection="1">
      <alignment horizontal="center"/>
      <protection hidden="1"/>
    </xf>
    <xf numFmtId="164" fontId="18" fillId="2" borderId="2" xfId="0" applyFont="1" applyFill="1" applyBorder="1" applyAlignment="1" applyProtection="1">
      <alignment horizontal="left" vertical="center" wrapText="1"/>
      <protection hidden="1"/>
    </xf>
    <xf numFmtId="166" fontId="2"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167" fontId="2" fillId="2" borderId="0" xfId="0" applyNumberFormat="1" applyFont="1" applyFill="1" applyAlignment="1" applyProtection="1">
      <alignment/>
      <protection hidden="1"/>
    </xf>
    <xf numFmtId="166" fontId="0" fillId="5" borderId="1" xfId="0" applyNumberFormat="1" applyFont="1" applyFill="1" applyBorder="1" applyAlignment="1" applyProtection="1">
      <alignment/>
      <protection hidden="1" locked="0"/>
    </xf>
    <xf numFmtId="166" fontId="0" fillId="5" borderId="1" xfId="0" applyNumberFormat="1" applyFill="1" applyBorder="1" applyAlignment="1" applyProtection="1">
      <alignment/>
      <protection hidden="1" locked="0"/>
    </xf>
    <xf numFmtId="167" fontId="0" fillId="5" borderId="1" xfId="0" applyNumberFormat="1" applyFill="1" applyBorder="1" applyAlignment="1" applyProtection="1">
      <alignment/>
      <protection hidden="1" locked="0"/>
    </xf>
    <xf numFmtId="164" fontId="21" fillId="2" borderId="0" xfId="0" applyFont="1" applyFill="1" applyAlignment="1" applyProtection="1">
      <alignment horizontal="center"/>
      <protection hidden="1"/>
    </xf>
    <xf numFmtId="164" fontId="18" fillId="2" borderId="0" xfId="0" applyFont="1" applyFill="1" applyAlignment="1" applyProtection="1">
      <alignment horizontal="left" vertical="top" wrapText="1"/>
      <protection hidden="1"/>
    </xf>
    <xf numFmtId="164" fontId="0" fillId="2" borderId="0" xfId="0" applyFont="1" applyFill="1" applyAlignment="1" applyProtection="1">
      <alignment/>
      <protection hidden="1"/>
    </xf>
    <xf numFmtId="164" fontId="0" fillId="0" borderId="0" xfId="0" applyFont="1" applyFill="1" applyAlignment="1" applyProtection="1">
      <alignment horizontal="right"/>
      <protection hidden="1"/>
    </xf>
    <xf numFmtId="164" fontId="0" fillId="2" borderId="0" xfId="0" applyFont="1" applyFill="1" applyAlignment="1" applyProtection="1">
      <alignment horizontal="right" wrapText="1"/>
      <protection hidden="1"/>
    </xf>
    <xf numFmtId="167" fontId="0" fillId="4" borderId="1" xfId="0" applyNumberFormat="1" applyFill="1" applyBorder="1" applyAlignment="1" applyProtection="1">
      <alignment/>
      <protection hidden="1" locked="0"/>
    </xf>
    <xf numFmtId="164" fontId="6" fillId="6" borderId="0" xfId="0" applyFont="1" applyFill="1" applyAlignment="1" applyProtection="1">
      <alignment horizontal="left" vertical="center"/>
      <protection hidden="1"/>
    </xf>
    <xf numFmtId="164" fontId="2" fillId="2" borderId="0" xfId="0" applyFont="1" applyFill="1" applyAlignment="1" applyProtection="1">
      <alignment horizontal="center" vertical="center"/>
      <protection hidden="1"/>
    </xf>
    <xf numFmtId="164" fontId="3" fillId="7" borderId="0" xfId="0" applyFont="1" applyFill="1" applyAlignment="1" applyProtection="1">
      <alignment/>
      <protection hidden="1"/>
    </xf>
    <xf numFmtId="164" fontId="0" fillId="7" borderId="0" xfId="0" applyFill="1" applyAlignment="1" applyProtection="1">
      <alignment/>
      <protection hidden="1"/>
    </xf>
    <xf numFmtId="164" fontId="1" fillId="7" borderId="0" xfId="0" applyFont="1" applyFill="1" applyAlignment="1" applyProtection="1">
      <alignment/>
      <protection hidden="1"/>
    </xf>
    <xf numFmtId="164" fontId="2" fillId="2" borderId="0" xfId="0" applyFont="1" applyFill="1" applyAlignment="1" applyProtection="1">
      <alignment horizontal="center"/>
      <protection hidden="1"/>
    </xf>
    <xf numFmtId="164" fontId="0" fillId="7" borderId="0" xfId="0" applyFont="1" applyFill="1" applyAlignment="1" applyProtection="1">
      <alignment horizontal="right"/>
      <protection hidden="1"/>
    </xf>
    <xf numFmtId="166" fontId="2" fillId="8" borderId="1" xfId="0" applyNumberFormat="1" applyFont="1" applyFill="1" applyBorder="1" applyAlignment="1" applyProtection="1">
      <alignment/>
      <protection hidden="1"/>
    </xf>
    <xf numFmtId="164" fontId="1" fillId="7" borderId="0" xfId="0" applyFont="1" applyFill="1" applyAlignment="1" applyProtection="1">
      <alignment horizontal="left" vertical="center"/>
      <protection hidden="1"/>
    </xf>
    <xf numFmtId="164" fontId="1" fillId="2" borderId="0" xfId="0" applyFont="1" applyFill="1" applyAlignment="1" applyProtection="1">
      <alignment horizontal="left"/>
      <protection hidden="1"/>
    </xf>
    <xf numFmtId="165" fontId="1" fillId="7" borderId="0" xfId="0" applyNumberFormat="1" applyFont="1" applyFill="1" applyAlignment="1" applyProtection="1">
      <alignment horizontal="left" vertical="top" wrapText="1"/>
      <protection hidden="1"/>
    </xf>
    <xf numFmtId="164" fontId="20" fillId="7" borderId="0" xfId="0" applyFont="1" applyFill="1" applyAlignment="1" applyProtection="1">
      <alignment horizontal="center"/>
      <protection hidden="1"/>
    </xf>
    <xf numFmtId="165" fontId="0" fillId="7" borderId="0" xfId="0" applyNumberFormat="1" applyFont="1" applyFill="1" applyAlignment="1" applyProtection="1">
      <alignment horizontal="right"/>
      <protection hidden="1"/>
    </xf>
    <xf numFmtId="168" fontId="0" fillId="3" borderId="1" xfId="0" applyNumberFormat="1" applyFill="1" applyBorder="1" applyAlignment="1" applyProtection="1">
      <alignment/>
      <protection hidden="1"/>
    </xf>
    <xf numFmtId="164" fontId="18" fillId="7" borderId="0" xfId="0" applyFont="1" applyFill="1" applyAlignment="1" applyProtection="1">
      <alignment horizontal="left" vertical="top" wrapText="1"/>
      <protection hidden="1"/>
    </xf>
    <xf numFmtId="164" fontId="6" fillId="2" borderId="0" xfId="0" applyFont="1" applyFill="1" applyAlignment="1" applyProtection="1">
      <alignment horizontal="right"/>
      <protection hidden="1"/>
    </xf>
    <xf numFmtId="166" fontId="6" fillId="2" borderId="0" xfId="0" applyNumberFormat="1" applyFont="1" applyFill="1" applyAlignment="1" applyProtection="1">
      <alignment/>
      <protection hidden="1"/>
    </xf>
    <xf numFmtId="166" fontId="0" fillId="2" borderId="0" xfId="0" applyNumberFormat="1" applyFill="1" applyAlignment="1" applyProtection="1">
      <alignment/>
      <protection hidden="1"/>
    </xf>
    <xf numFmtId="169" fontId="2" fillId="2" borderId="0" xfId="0" applyNumberFormat="1" applyFont="1" applyFill="1" applyAlignment="1" applyProtection="1">
      <alignment/>
      <protection hidden="1"/>
    </xf>
    <xf numFmtId="166" fontId="3" fillId="2" borderId="0" xfId="0" applyNumberFormat="1" applyFont="1" applyFill="1" applyAlignment="1" applyProtection="1">
      <alignment/>
      <protection hidden="1"/>
    </xf>
    <xf numFmtId="164" fontId="22" fillId="2" borderId="0" xfId="0" applyFont="1" applyFill="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33FF"/>
      <rgbColor rgb="0000FFFF"/>
      <rgbColor rgb="00800000"/>
      <rgbColor rgb="00009900"/>
      <rgbColor rgb="00000080"/>
      <rgbColor rgb="00808000"/>
      <rgbColor rgb="00800080"/>
      <rgbColor rgb="00008080"/>
      <rgbColor rgb="00B3B3B3"/>
      <rgbColor rgb="00808080"/>
      <rgbColor rgb="009999FF"/>
      <rgbColor rgb="00993366"/>
      <rgbColor rgb="00EEEEE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99"/>
      <rgbColor rgb="00FFFF99"/>
      <rgbColor rgb="0099CC99"/>
      <rgbColor rgb="00FF99CC"/>
      <rgbColor rgb="00CC99FF"/>
      <rgbColor rgb="00FFCC99"/>
      <rgbColor rgb="006666FF"/>
      <rgbColor rgb="0033CCCC"/>
      <rgbColor rgb="0099CC00"/>
      <rgbColor rgb="00FFD320"/>
      <rgbColor rgb="00FF950E"/>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Auflage-Gewinn/Verlust-Entwicklung</a:t>
            </a:r>
          </a:p>
        </c:rich>
      </c:tx>
      <c:layout/>
      <c:spPr>
        <a:noFill/>
        <a:ln>
          <a:noFill/>
        </a:ln>
      </c:spPr>
    </c:title>
    <c:plotArea>
      <c:layout/>
      <c:lineChart>
        <c:grouping val="standard"/>
        <c:varyColors val="0"/>
        <c:ser>
          <c:idx val="0"/>
          <c:order val="0"/>
          <c:tx>
            <c:strRef>
              <c:f>Tabelle1!$J$183</c:f>
            </c:strRef>
          </c:tx>
          <c:spPr>
            <a:ln w="38100">
              <a:solidFill>
                <a:srgbClr val="FF33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33FF"/>
                </a:solidFill>
              </a:ln>
            </c:spPr>
            <c:marker>
              <c:symbol val="none"/>
            </c:marker>
          </c:dPt>
          <c:dPt>
            <c:idx val="1"/>
            <c:spPr>
              <a:ln w="38100">
                <a:solidFill>
                  <a:srgbClr val="FF33FF"/>
                </a:solidFill>
              </a:ln>
            </c:spPr>
            <c:marker>
              <c:symbol val="none"/>
            </c:marker>
          </c:dPt>
          <c:dPt>
            <c:idx val="2"/>
            <c:spPr>
              <a:ln w="38100">
                <a:solidFill>
                  <a:srgbClr val="FF33FF"/>
                </a:solidFill>
              </a:ln>
            </c:spPr>
            <c:marker>
              <c:symbol val="none"/>
            </c:marker>
          </c:dPt>
          <c:dPt>
            <c:idx val="3"/>
            <c:spPr>
              <a:ln w="38100">
                <a:solidFill>
                  <a:srgbClr val="FF33FF"/>
                </a:solidFill>
              </a:ln>
            </c:spPr>
            <c:marker>
              <c:symbol val="none"/>
            </c:marker>
          </c:dPt>
          <c:dPt>
            <c:idx val="4"/>
            <c:spPr>
              <a:ln w="38100">
                <a:solidFill>
                  <a:srgbClr val="FF33FF"/>
                </a:solidFill>
              </a:ln>
            </c:spPr>
            <c:marker>
              <c:symbol val="none"/>
            </c:marker>
          </c:dPt>
          <c:dPt>
            <c:idx val="5"/>
            <c:spPr>
              <a:ln w="38100">
                <a:solidFill>
                  <a:srgbClr val="FF33FF"/>
                </a:solidFill>
              </a:ln>
            </c:spPr>
            <c:marker>
              <c:symbol val="none"/>
            </c:marker>
          </c:dPt>
          <c:dPt>
            <c:idx val="6"/>
            <c:spPr>
              <a:ln w="38100">
                <a:solidFill>
                  <a:srgbClr val="FF33FF"/>
                </a:solidFill>
              </a:ln>
            </c:spPr>
            <c:marker>
              <c:symbol val="none"/>
            </c:marker>
          </c:dPt>
          <c:dPt>
            <c:idx val="7"/>
            <c:spPr>
              <a:ln w="38100">
                <a:solidFill>
                  <a:srgbClr val="FF33FF"/>
                </a:solidFill>
              </a:ln>
            </c:spPr>
            <c:marker>
              <c:symbol val="none"/>
            </c:marker>
          </c:dPt>
          <c:dPt>
            <c:idx val="8"/>
            <c:spPr>
              <a:ln w="38100">
                <a:solidFill>
                  <a:srgbClr val="FF33FF"/>
                </a:solidFill>
              </a:ln>
            </c:spPr>
            <c:marker>
              <c:symbol val="none"/>
            </c:marker>
          </c:dPt>
          <c:dPt>
            <c:idx val="9"/>
            <c:spPr>
              <a:ln w="38100">
                <a:solidFill>
                  <a:srgbClr val="FF33FF"/>
                </a:solidFill>
              </a:ln>
            </c:spPr>
            <c:marker>
              <c:symbol val="none"/>
            </c:marker>
          </c:dPt>
          <c:dPt>
            <c:idx val="10"/>
            <c:spPr>
              <a:ln w="38100">
                <a:solidFill>
                  <a:srgbClr val="FF33FF"/>
                </a:solidFill>
              </a:ln>
            </c:spPr>
            <c:marker>
              <c:symbol val="none"/>
            </c:marker>
          </c:dPt>
          <c:dLbls>
            <c:dLbl>
              <c:idx val="0"/>
            </c:dLbl>
            <c:dLbl>
              <c:idx val="1"/>
            </c:dLbl>
            <c:dLbl>
              <c:idx val="2"/>
            </c:dLbl>
            <c:dLbl>
              <c:idx val="3"/>
            </c:dLbl>
            <c:dLbl>
              <c:idx val="4"/>
            </c:dLbl>
            <c:dLbl>
              <c:idx val="5"/>
            </c:dLbl>
            <c:dLbl>
              <c:idx val="6"/>
            </c:dLbl>
            <c:dLbl>
              <c:idx val="7"/>
            </c:dLbl>
            <c:dLbl>
              <c:idx val="8"/>
            </c:dLbl>
            <c:dLbl>
              <c:idx val="9"/>
            </c:dLbl>
            <c:dLbl>
              <c:idx val="10"/>
            </c:dLbl>
            <c:delete val="1"/>
          </c:dLbls>
          <c:cat>
            <c:numRef>
              <c:f>Tabelle1!$I$184:$I$194</c:f>
              <c:numCache/>
            </c:numRef>
          </c:cat>
          <c:val>
            <c:numRef>
              <c:f>Tabelle1!$J$184:$J$194</c:f>
              <c:numCache/>
            </c:numRef>
          </c:val>
          <c:smooth val="0"/>
        </c:ser>
        <c:ser>
          <c:idx val="1"/>
          <c:order val="1"/>
          <c:tx>
            <c:strRef>
              <c:f>Tabelle1!$K$183</c:f>
            </c:strRef>
          </c:tx>
          <c:spPr>
            <a:ln w="38100">
              <a:solidFill>
                <a:srgbClr val="6666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6666FF"/>
                </a:solidFill>
              </a:ln>
            </c:spPr>
            <c:marker>
              <c:symbol val="none"/>
            </c:marker>
          </c:dPt>
          <c:dPt>
            <c:idx val="1"/>
            <c:spPr>
              <a:ln w="38100">
                <a:solidFill>
                  <a:srgbClr val="6666FF"/>
                </a:solidFill>
              </a:ln>
            </c:spPr>
            <c:marker>
              <c:symbol val="none"/>
            </c:marker>
          </c:dPt>
          <c:dPt>
            <c:idx val="2"/>
            <c:spPr>
              <a:ln w="38100">
                <a:solidFill>
                  <a:srgbClr val="6666FF"/>
                </a:solidFill>
              </a:ln>
            </c:spPr>
            <c:marker>
              <c:symbol val="none"/>
            </c:marker>
          </c:dPt>
          <c:dPt>
            <c:idx val="3"/>
            <c:spPr>
              <a:ln w="38100">
                <a:solidFill>
                  <a:srgbClr val="6666FF"/>
                </a:solidFill>
              </a:ln>
            </c:spPr>
            <c:marker>
              <c:symbol val="none"/>
            </c:marker>
          </c:dPt>
          <c:dPt>
            <c:idx val="4"/>
            <c:spPr>
              <a:ln w="38100">
                <a:solidFill>
                  <a:srgbClr val="6666FF"/>
                </a:solidFill>
              </a:ln>
            </c:spPr>
            <c:marker>
              <c:symbol val="none"/>
            </c:marker>
          </c:dPt>
          <c:dPt>
            <c:idx val="5"/>
            <c:spPr>
              <a:ln w="38100">
                <a:solidFill>
                  <a:srgbClr val="6666FF"/>
                </a:solidFill>
              </a:ln>
            </c:spPr>
            <c:marker>
              <c:symbol val="none"/>
            </c:marker>
          </c:dPt>
          <c:dPt>
            <c:idx val="6"/>
            <c:spPr>
              <a:ln w="38100">
                <a:solidFill>
                  <a:srgbClr val="6666FF"/>
                </a:solidFill>
              </a:ln>
            </c:spPr>
            <c:marker>
              <c:symbol val="none"/>
            </c:marker>
          </c:dPt>
          <c:dPt>
            <c:idx val="7"/>
            <c:spPr>
              <a:ln w="38100">
                <a:solidFill>
                  <a:srgbClr val="6666FF"/>
                </a:solidFill>
              </a:ln>
            </c:spPr>
            <c:marker>
              <c:symbol val="none"/>
            </c:marker>
          </c:dPt>
          <c:dPt>
            <c:idx val="8"/>
            <c:spPr>
              <a:ln w="38100">
                <a:solidFill>
                  <a:srgbClr val="6666FF"/>
                </a:solidFill>
              </a:ln>
            </c:spPr>
            <c:marker>
              <c:symbol val="none"/>
            </c:marker>
          </c:dPt>
          <c:dPt>
            <c:idx val="9"/>
            <c:spPr>
              <a:ln w="38100">
                <a:solidFill>
                  <a:srgbClr val="6666FF"/>
                </a:solidFill>
              </a:ln>
            </c:spPr>
            <c:marker>
              <c:symbol val="none"/>
            </c:marker>
          </c:dPt>
          <c:dPt>
            <c:idx val="10"/>
            <c:spPr>
              <a:ln w="38100">
                <a:solidFill>
                  <a:srgbClr val="6666FF"/>
                </a:solidFill>
              </a:ln>
            </c:spPr>
            <c:marker>
              <c:symbol val="none"/>
            </c:marker>
          </c:dPt>
          <c:dLbls>
            <c:dLbl>
              <c:idx val="0"/>
            </c:dLbl>
            <c:dLbl>
              <c:idx val="1"/>
            </c:dLbl>
            <c:dLbl>
              <c:idx val="2"/>
            </c:dLbl>
            <c:dLbl>
              <c:idx val="3"/>
            </c:dLbl>
            <c:dLbl>
              <c:idx val="4"/>
            </c:dLbl>
            <c:dLbl>
              <c:idx val="5"/>
            </c:dLbl>
            <c:dLbl>
              <c:idx val="6"/>
            </c:dLbl>
            <c:dLbl>
              <c:idx val="7"/>
            </c:dLbl>
            <c:dLbl>
              <c:idx val="8"/>
            </c:dLbl>
            <c:dLbl>
              <c:idx val="9"/>
            </c:dLbl>
            <c:dLbl>
              <c:idx val="10"/>
            </c:dLbl>
            <c:delete val="1"/>
          </c:dLbls>
          <c:cat>
            <c:numRef>
              <c:f>Tabelle1!$I$184:$I$194</c:f>
              <c:numCache/>
            </c:numRef>
          </c:cat>
          <c:val>
            <c:numRef>
              <c:f>Tabelle1!$K$184:$K$194</c:f>
              <c:numCache/>
            </c:numRef>
          </c:val>
          <c:smooth val="0"/>
        </c:ser>
        <c:marker val="1"/>
        <c:axId val="31701915"/>
        <c:axId val="16881780"/>
      </c:lineChart>
      <c:dateAx>
        <c:axId val="31701915"/>
        <c:scaling>
          <c:orientation val="minMax"/>
        </c:scaling>
        <c:axPos val="b"/>
        <c:title>
          <c:tx>
            <c:rich>
              <a:bodyPr vert="horz" rot="0" anchor="ctr"/>
              <a:lstStyle/>
              <a:p>
                <a:pPr algn="ctr">
                  <a:defRPr/>
                </a:pPr>
                <a:r>
                  <a:rPr lang="en-US" cap="none" sz="900" b="0" i="0" u="none" baseline="0">
                    <a:latin typeface="Arial"/>
                    <a:ea typeface="Arial"/>
                    <a:cs typeface="Arial"/>
                  </a:rPr>
                  <a:t>Auflage in Tausend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12700">
            <a:solidFill/>
          </a:ln>
        </c:spPr>
        <c:txPr>
          <a:bodyPr vert="horz" rot="0"/>
          <a:lstStyle/>
          <a:p>
            <a:pPr>
              <a:defRPr lang="en-US" cap="none" sz="1000" b="0" i="0" u="none" baseline="0">
                <a:latin typeface="Arial"/>
                <a:ea typeface="Arial"/>
                <a:cs typeface="Arial"/>
              </a:defRPr>
            </a:pPr>
          </a:p>
        </c:txPr>
        <c:crossAx val="16881780"/>
        <c:crossesAt val="0"/>
        <c:auto val="0"/>
        <c:noMultiLvlLbl val="0"/>
      </c:dateAx>
      <c:valAx>
        <c:axId val="16881780"/>
        <c:scaling>
          <c:orientation val="minMax"/>
        </c:scaling>
        <c:axPos val="l"/>
        <c:title>
          <c:tx>
            <c:rich>
              <a:bodyPr vert="horz" rot="-5400000" anchor="ctr"/>
              <a:lstStyle/>
              <a:p>
                <a:pPr algn="ctr">
                  <a:defRPr/>
                </a:pPr>
                <a:r>
                  <a:rPr lang="en-US" cap="none" sz="900" b="0" i="0" u="none" baseline="0">
                    <a:latin typeface="Arial"/>
                    <a:ea typeface="Arial"/>
                    <a:cs typeface="Arial"/>
                  </a:rPr>
                  <a:t>Gewinn in Euro</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31701915"/>
        <c:crossesAt val="1"/>
        <c:crossBetween val="midCat"/>
        <c:dispUnits/>
      </c:valAx>
      <c:spPr>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Kosten-Einnahmen-Entwicklung
 bezogen auf die verkaufte Auflage</a:t>
            </a:r>
          </a:p>
        </c:rich>
      </c:tx>
      <c:layout/>
      <c:spPr>
        <a:noFill/>
        <a:ln>
          <a:noFill/>
        </a:ln>
      </c:spPr>
    </c:title>
    <c:plotArea>
      <c:layout/>
      <c:lineChart>
        <c:grouping val="standard"/>
        <c:varyColors val="0"/>
        <c:ser>
          <c:idx val="0"/>
          <c:order val="0"/>
          <c:tx>
            <c:strRef>
              <c:f>Tabelle1!$J$154</c:f>
            </c:strRef>
          </c:tx>
          <c:spPr>
            <a:ln w="38100">
              <a:solidFill>
                <a:srgbClr val="FF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3333"/>
              </a:solidFill>
              <a:ln>
                <a:solidFill>
                  <a:srgbClr val="FF3333"/>
                </a:solidFill>
              </a:ln>
            </c:spPr>
          </c:marker>
          <c:dPt>
            <c:idx val="0"/>
            <c:spPr>
              <a:ln w="38100">
                <a:solidFill>
                  <a:srgbClr val="FF3333"/>
                </a:solidFill>
              </a:ln>
            </c:spPr>
            <c:marker>
              <c:size val="7"/>
              <c:spPr>
                <a:solidFill>
                  <a:srgbClr val="FF3333"/>
                </a:solidFill>
                <a:ln>
                  <a:solidFill>
                    <a:srgbClr val="FF3333"/>
                  </a:solidFill>
                </a:ln>
              </c:spPr>
            </c:marker>
          </c:dPt>
          <c:dPt>
            <c:idx val="1"/>
            <c:spPr>
              <a:ln w="38100">
                <a:solidFill>
                  <a:srgbClr val="FF3333"/>
                </a:solidFill>
              </a:ln>
            </c:spPr>
            <c:marker>
              <c:size val="7"/>
              <c:spPr>
                <a:solidFill>
                  <a:srgbClr val="FF3333"/>
                </a:solidFill>
                <a:ln>
                  <a:solidFill>
                    <a:srgbClr val="FF3333"/>
                  </a:solidFill>
                </a:ln>
              </c:spPr>
            </c:marker>
          </c:dPt>
          <c:dPt>
            <c:idx val="2"/>
            <c:spPr>
              <a:ln w="38100">
                <a:solidFill>
                  <a:srgbClr val="FF3333"/>
                </a:solidFill>
              </a:ln>
            </c:spPr>
            <c:marker>
              <c:size val="7"/>
              <c:spPr>
                <a:solidFill>
                  <a:srgbClr val="FF3333"/>
                </a:solidFill>
                <a:ln>
                  <a:solidFill>
                    <a:srgbClr val="FF3333"/>
                  </a:solidFill>
                </a:ln>
              </c:spPr>
            </c:marker>
          </c:dPt>
          <c:dPt>
            <c:idx val="3"/>
            <c:spPr>
              <a:ln w="38100">
                <a:solidFill>
                  <a:srgbClr val="FF3333"/>
                </a:solidFill>
              </a:ln>
            </c:spPr>
            <c:marker>
              <c:size val="7"/>
              <c:spPr>
                <a:solidFill>
                  <a:srgbClr val="FF3333"/>
                </a:solidFill>
                <a:ln>
                  <a:solidFill>
                    <a:srgbClr val="FF3333"/>
                  </a:solidFill>
                </a:ln>
              </c:spPr>
            </c:marker>
          </c:dPt>
          <c:dPt>
            <c:idx val="4"/>
            <c:spPr>
              <a:ln w="38100">
                <a:solidFill>
                  <a:srgbClr val="FF3333"/>
                </a:solidFill>
              </a:ln>
            </c:spPr>
            <c:marker>
              <c:size val="7"/>
              <c:spPr>
                <a:solidFill>
                  <a:srgbClr val="FF3333"/>
                </a:solidFill>
                <a:ln>
                  <a:solidFill>
                    <a:srgbClr val="FF3333"/>
                  </a:solidFill>
                </a:ln>
              </c:spPr>
            </c:marker>
          </c:dPt>
          <c:dPt>
            <c:idx val="5"/>
            <c:spPr>
              <a:ln w="38100">
                <a:solidFill>
                  <a:srgbClr val="FF3333"/>
                </a:solidFill>
              </a:ln>
            </c:spPr>
            <c:marker>
              <c:size val="7"/>
              <c:spPr>
                <a:solidFill>
                  <a:srgbClr val="FF3333"/>
                </a:solidFill>
                <a:ln>
                  <a:solidFill>
                    <a:srgbClr val="FF3333"/>
                  </a:solidFill>
                </a:ln>
              </c:spPr>
            </c:marker>
          </c:dPt>
          <c:dPt>
            <c:idx val="6"/>
            <c:spPr>
              <a:ln w="38100">
                <a:solidFill>
                  <a:srgbClr val="FF3333"/>
                </a:solidFill>
              </a:ln>
            </c:spPr>
            <c:marker>
              <c:size val="7"/>
              <c:spPr>
                <a:solidFill>
                  <a:srgbClr val="FF3333"/>
                </a:solidFill>
                <a:ln>
                  <a:solidFill>
                    <a:srgbClr val="FF3333"/>
                  </a:solidFill>
                </a:ln>
              </c:spPr>
            </c:marker>
          </c:dPt>
          <c:dPt>
            <c:idx val="7"/>
            <c:spPr>
              <a:ln w="38100">
                <a:solidFill>
                  <a:srgbClr val="FF3333"/>
                </a:solidFill>
              </a:ln>
            </c:spPr>
            <c:marker>
              <c:size val="7"/>
              <c:spPr>
                <a:solidFill>
                  <a:srgbClr val="FF3333"/>
                </a:solidFill>
                <a:ln>
                  <a:solidFill>
                    <a:srgbClr val="FF3333"/>
                  </a:solidFill>
                </a:ln>
              </c:spPr>
            </c:marker>
          </c:dPt>
          <c:dPt>
            <c:idx val="8"/>
            <c:spPr>
              <a:ln w="38100">
                <a:solidFill>
                  <a:srgbClr val="FF3333"/>
                </a:solidFill>
              </a:ln>
            </c:spPr>
            <c:marker>
              <c:size val="7"/>
              <c:spPr>
                <a:solidFill>
                  <a:srgbClr val="FF3333"/>
                </a:solidFill>
                <a:ln>
                  <a:solidFill>
                    <a:srgbClr val="FF3333"/>
                  </a:solidFill>
                </a:ln>
              </c:spPr>
            </c:marker>
          </c:dPt>
          <c:dPt>
            <c:idx val="9"/>
            <c:spPr>
              <a:ln w="38100">
                <a:solidFill>
                  <a:srgbClr val="FF3333"/>
                </a:solidFill>
              </a:ln>
            </c:spPr>
            <c:marker>
              <c:size val="7"/>
              <c:spPr>
                <a:solidFill>
                  <a:srgbClr val="FF3333"/>
                </a:solidFill>
                <a:ln>
                  <a:solidFill>
                    <a:srgbClr val="FF3333"/>
                  </a:solidFill>
                </a:ln>
              </c:spPr>
            </c:marker>
          </c:dPt>
          <c:dPt>
            <c:idx val="10"/>
            <c:spPr>
              <a:ln w="38100">
                <a:solidFill>
                  <a:srgbClr val="FF3333"/>
                </a:solidFill>
              </a:ln>
            </c:spPr>
            <c:marker>
              <c:size val="7"/>
              <c:spPr>
                <a:solidFill>
                  <a:srgbClr val="FF3333"/>
                </a:solidFill>
                <a:ln>
                  <a:solidFill>
                    <a:srgbClr val="FF3333"/>
                  </a:solidFill>
                </a:ln>
              </c:spPr>
            </c:marker>
          </c:dPt>
          <c:dLbls>
            <c:dLbl>
              <c:idx val="0"/>
            </c:dLbl>
            <c:dLbl>
              <c:idx val="1"/>
            </c:dLbl>
            <c:dLbl>
              <c:idx val="2"/>
            </c:dLbl>
            <c:dLbl>
              <c:idx val="3"/>
            </c:dLbl>
            <c:dLbl>
              <c:idx val="4"/>
            </c:dLbl>
            <c:dLbl>
              <c:idx val="5"/>
            </c:dLbl>
            <c:dLbl>
              <c:idx val="6"/>
            </c:dLbl>
            <c:dLbl>
              <c:idx val="7"/>
            </c:dLbl>
            <c:dLbl>
              <c:idx val="8"/>
            </c:dLbl>
            <c:dLbl>
              <c:idx val="9"/>
            </c:dLbl>
            <c:dLbl>
              <c:idx val="10"/>
            </c:dLbl>
            <c:delete val="1"/>
          </c:dLbls>
          <c:cat>
            <c:numRef>
              <c:f>Tabelle1!$I$155:$I$165</c:f>
              <c:numCache/>
            </c:numRef>
          </c:cat>
          <c:val>
            <c:numRef>
              <c:f>Tabelle1!$J$155:$J$165</c:f>
              <c:numCache/>
            </c:numRef>
          </c:val>
          <c:smooth val="0"/>
        </c:ser>
        <c:ser>
          <c:idx val="1"/>
          <c:order val="1"/>
          <c:tx>
            <c:strRef>
              <c:f>Tabelle1!$K$154</c:f>
            </c:strRef>
          </c:tx>
          <c:spPr>
            <a:ln w="38100">
              <a:solidFill>
                <a:srgbClr val="99CC99"/>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99"/>
              </a:solidFill>
              <a:ln>
                <a:solidFill>
                  <a:srgbClr val="99CC99"/>
                </a:solidFill>
              </a:ln>
            </c:spPr>
          </c:marker>
          <c:dPt>
            <c:idx val="0"/>
            <c:spPr>
              <a:ln w="38100">
                <a:solidFill>
                  <a:srgbClr val="99CC99"/>
                </a:solidFill>
              </a:ln>
            </c:spPr>
            <c:marker>
              <c:size val="7"/>
              <c:spPr>
                <a:solidFill>
                  <a:srgbClr val="99CC99"/>
                </a:solidFill>
                <a:ln>
                  <a:solidFill>
                    <a:srgbClr val="99CC99"/>
                  </a:solidFill>
                </a:ln>
              </c:spPr>
            </c:marker>
          </c:dPt>
          <c:dPt>
            <c:idx val="1"/>
            <c:spPr>
              <a:ln w="38100">
                <a:solidFill>
                  <a:srgbClr val="99CC99"/>
                </a:solidFill>
              </a:ln>
            </c:spPr>
            <c:marker>
              <c:size val="7"/>
              <c:spPr>
                <a:solidFill>
                  <a:srgbClr val="99CC99"/>
                </a:solidFill>
                <a:ln>
                  <a:solidFill>
                    <a:srgbClr val="99CC99"/>
                  </a:solidFill>
                </a:ln>
              </c:spPr>
            </c:marker>
          </c:dPt>
          <c:dPt>
            <c:idx val="2"/>
            <c:spPr>
              <a:ln w="38100">
                <a:solidFill>
                  <a:srgbClr val="99CC99"/>
                </a:solidFill>
              </a:ln>
            </c:spPr>
            <c:marker>
              <c:size val="7"/>
              <c:spPr>
                <a:solidFill>
                  <a:srgbClr val="99CC99"/>
                </a:solidFill>
                <a:ln>
                  <a:solidFill>
                    <a:srgbClr val="99CC99"/>
                  </a:solidFill>
                </a:ln>
              </c:spPr>
            </c:marker>
          </c:dPt>
          <c:dPt>
            <c:idx val="3"/>
            <c:spPr>
              <a:ln w="38100">
                <a:solidFill>
                  <a:srgbClr val="99CC99"/>
                </a:solidFill>
              </a:ln>
            </c:spPr>
            <c:marker>
              <c:size val="7"/>
              <c:spPr>
                <a:solidFill>
                  <a:srgbClr val="99CC99"/>
                </a:solidFill>
                <a:ln>
                  <a:solidFill>
                    <a:srgbClr val="99CC99"/>
                  </a:solidFill>
                </a:ln>
              </c:spPr>
            </c:marker>
          </c:dPt>
          <c:dPt>
            <c:idx val="4"/>
            <c:spPr>
              <a:ln w="38100">
                <a:solidFill>
                  <a:srgbClr val="99CC99"/>
                </a:solidFill>
              </a:ln>
            </c:spPr>
            <c:marker>
              <c:size val="7"/>
              <c:spPr>
                <a:solidFill>
                  <a:srgbClr val="99CC99"/>
                </a:solidFill>
                <a:ln>
                  <a:solidFill>
                    <a:srgbClr val="99CC99"/>
                  </a:solidFill>
                </a:ln>
              </c:spPr>
            </c:marker>
          </c:dPt>
          <c:dPt>
            <c:idx val="5"/>
            <c:spPr>
              <a:ln w="38100">
                <a:solidFill>
                  <a:srgbClr val="99CC99"/>
                </a:solidFill>
              </a:ln>
            </c:spPr>
            <c:marker>
              <c:size val="7"/>
              <c:spPr>
                <a:solidFill>
                  <a:srgbClr val="99CC99"/>
                </a:solidFill>
                <a:ln>
                  <a:solidFill>
                    <a:srgbClr val="99CC99"/>
                  </a:solidFill>
                </a:ln>
              </c:spPr>
            </c:marker>
          </c:dPt>
          <c:dPt>
            <c:idx val="6"/>
            <c:spPr>
              <a:ln w="38100">
                <a:solidFill>
                  <a:srgbClr val="99CC99"/>
                </a:solidFill>
              </a:ln>
            </c:spPr>
            <c:marker>
              <c:size val="7"/>
              <c:spPr>
                <a:solidFill>
                  <a:srgbClr val="99CC99"/>
                </a:solidFill>
                <a:ln>
                  <a:solidFill>
                    <a:srgbClr val="99CC99"/>
                  </a:solidFill>
                </a:ln>
              </c:spPr>
            </c:marker>
          </c:dPt>
          <c:dPt>
            <c:idx val="7"/>
            <c:spPr>
              <a:ln w="38100">
                <a:solidFill>
                  <a:srgbClr val="99CC99"/>
                </a:solidFill>
              </a:ln>
            </c:spPr>
            <c:marker>
              <c:size val="7"/>
              <c:spPr>
                <a:solidFill>
                  <a:srgbClr val="99CC99"/>
                </a:solidFill>
                <a:ln>
                  <a:solidFill>
                    <a:srgbClr val="99CC99"/>
                  </a:solidFill>
                </a:ln>
              </c:spPr>
            </c:marker>
          </c:dPt>
          <c:dPt>
            <c:idx val="8"/>
            <c:spPr>
              <a:ln w="38100">
                <a:solidFill>
                  <a:srgbClr val="99CC99"/>
                </a:solidFill>
              </a:ln>
            </c:spPr>
            <c:marker>
              <c:size val="7"/>
              <c:spPr>
                <a:solidFill>
                  <a:srgbClr val="99CC99"/>
                </a:solidFill>
                <a:ln>
                  <a:solidFill>
                    <a:srgbClr val="99CC99"/>
                  </a:solidFill>
                </a:ln>
              </c:spPr>
            </c:marker>
          </c:dPt>
          <c:dPt>
            <c:idx val="9"/>
            <c:spPr>
              <a:ln w="38100">
                <a:solidFill>
                  <a:srgbClr val="99CC99"/>
                </a:solidFill>
              </a:ln>
            </c:spPr>
            <c:marker>
              <c:size val="7"/>
              <c:spPr>
                <a:solidFill>
                  <a:srgbClr val="99CC99"/>
                </a:solidFill>
                <a:ln>
                  <a:solidFill>
                    <a:srgbClr val="99CC99"/>
                  </a:solidFill>
                </a:ln>
              </c:spPr>
            </c:marker>
          </c:dPt>
          <c:dPt>
            <c:idx val="10"/>
            <c:spPr>
              <a:ln w="38100">
                <a:solidFill>
                  <a:srgbClr val="99CC99"/>
                </a:solidFill>
              </a:ln>
            </c:spPr>
            <c:marker>
              <c:size val="7"/>
              <c:spPr>
                <a:solidFill>
                  <a:srgbClr val="99CC99"/>
                </a:solidFill>
                <a:ln>
                  <a:solidFill>
                    <a:srgbClr val="99CC99"/>
                  </a:solidFill>
                </a:ln>
              </c:spPr>
            </c:marker>
          </c:dPt>
          <c:dLbls>
            <c:dLbl>
              <c:idx val="0"/>
            </c:dLbl>
            <c:dLbl>
              <c:idx val="1"/>
            </c:dLbl>
            <c:dLbl>
              <c:idx val="2"/>
            </c:dLbl>
            <c:dLbl>
              <c:idx val="3"/>
            </c:dLbl>
            <c:dLbl>
              <c:idx val="4"/>
            </c:dLbl>
            <c:dLbl>
              <c:idx val="5"/>
            </c:dLbl>
            <c:dLbl>
              <c:idx val="6"/>
            </c:dLbl>
            <c:dLbl>
              <c:idx val="7"/>
            </c:dLbl>
            <c:dLbl>
              <c:idx val="8"/>
            </c:dLbl>
            <c:dLbl>
              <c:idx val="9"/>
            </c:dLbl>
            <c:dLbl>
              <c:idx val="10"/>
            </c:dLbl>
            <c:delete val="1"/>
          </c:dLbls>
          <c:cat>
            <c:numRef>
              <c:f>Tabelle1!$I$155:$I$165</c:f>
              <c:numCache/>
            </c:numRef>
          </c:cat>
          <c:val>
            <c:numRef>
              <c:f>Tabelle1!$K$155:$K$165</c:f>
              <c:numCache/>
            </c:numRef>
          </c:val>
          <c:smooth val="0"/>
        </c:ser>
        <c:ser>
          <c:idx val="2"/>
          <c:order val="2"/>
          <c:tx>
            <c:strRef>
              <c:f>Tabelle1!$L$154</c:f>
            </c:strRef>
          </c:tx>
          <c:spPr>
            <a:ln w="381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9900"/>
              </a:solidFill>
              <a:ln>
                <a:solidFill>
                  <a:srgbClr val="009900"/>
                </a:solidFill>
              </a:ln>
            </c:spPr>
          </c:marker>
          <c:dPt>
            <c:idx val="0"/>
            <c:spPr>
              <a:ln w="38100">
                <a:solidFill>
                  <a:srgbClr val="009900"/>
                </a:solidFill>
              </a:ln>
            </c:spPr>
            <c:marker>
              <c:size val="7"/>
              <c:spPr>
                <a:solidFill>
                  <a:srgbClr val="009900"/>
                </a:solidFill>
                <a:ln>
                  <a:solidFill>
                    <a:srgbClr val="009900"/>
                  </a:solidFill>
                </a:ln>
              </c:spPr>
            </c:marker>
          </c:dPt>
          <c:dPt>
            <c:idx val="1"/>
            <c:spPr>
              <a:ln w="38100">
                <a:solidFill>
                  <a:srgbClr val="009900"/>
                </a:solidFill>
              </a:ln>
            </c:spPr>
            <c:marker>
              <c:size val="7"/>
              <c:spPr>
                <a:solidFill>
                  <a:srgbClr val="009900"/>
                </a:solidFill>
                <a:ln>
                  <a:solidFill>
                    <a:srgbClr val="009900"/>
                  </a:solidFill>
                </a:ln>
              </c:spPr>
            </c:marker>
          </c:dPt>
          <c:dPt>
            <c:idx val="2"/>
            <c:spPr>
              <a:ln w="38100">
                <a:solidFill>
                  <a:srgbClr val="009900"/>
                </a:solidFill>
              </a:ln>
            </c:spPr>
            <c:marker>
              <c:size val="7"/>
              <c:spPr>
                <a:solidFill>
                  <a:srgbClr val="009900"/>
                </a:solidFill>
                <a:ln>
                  <a:solidFill>
                    <a:srgbClr val="009900"/>
                  </a:solidFill>
                </a:ln>
              </c:spPr>
            </c:marker>
          </c:dPt>
          <c:dPt>
            <c:idx val="3"/>
            <c:spPr>
              <a:ln w="38100">
                <a:solidFill>
                  <a:srgbClr val="009900"/>
                </a:solidFill>
              </a:ln>
            </c:spPr>
            <c:marker>
              <c:size val="7"/>
              <c:spPr>
                <a:solidFill>
                  <a:srgbClr val="009900"/>
                </a:solidFill>
                <a:ln>
                  <a:solidFill>
                    <a:srgbClr val="009900"/>
                  </a:solidFill>
                </a:ln>
              </c:spPr>
            </c:marker>
          </c:dPt>
          <c:dPt>
            <c:idx val="4"/>
            <c:spPr>
              <a:ln w="38100">
                <a:solidFill>
                  <a:srgbClr val="009900"/>
                </a:solidFill>
              </a:ln>
            </c:spPr>
            <c:marker>
              <c:size val="7"/>
              <c:spPr>
                <a:solidFill>
                  <a:srgbClr val="009900"/>
                </a:solidFill>
                <a:ln>
                  <a:solidFill>
                    <a:srgbClr val="009900"/>
                  </a:solidFill>
                </a:ln>
              </c:spPr>
            </c:marker>
          </c:dPt>
          <c:dPt>
            <c:idx val="5"/>
            <c:spPr>
              <a:ln w="38100">
                <a:solidFill>
                  <a:srgbClr val="009900"/>
                </a:solidFill>
              </a:ln>
            </c:spPr>
            <c:marker>
              <c:size val="7"/>
              <c:spPr>
                <a:solidFill>
                  <a:srgbClr val="009900"/>
                </a:solidFill>
                <a:ln>
                  <a:solidFill>
                    <a:srgbClr val="009900"/>
                  </a:solidFill>
                </a:ln>
              </c:spPr>
            </c:marker>
          </c:dPt>
          <c:dPt>
            <c:idx val="6"/>
            <c:spPr>
              <a:ln w="38100">
                <a:solidFill>
                  <a:srgbClr val="009900"/>
                </a:solidFill>
              </a:ln>
            </c:spPr>
            <c:marker>
              <c:size val="7"/>
              <c:spPr>
                <a:solidFill>
                  <a:srgbClr val="009900"/>
                </a:solidFill>
                <a:ln>
                  <a:solidFill>
                    <a:srgbClr val="009900"/>
                  </a:solidFill>
                </a:ln>
              </c:spPr>
            </c:marker>
          </c:dPt>
          <c:dPt>
            <c:idx val="7"/>
            <c:spPr>
              <a:ln w="38100">
                <a:solidFill>
                  <a:srgbClr val="009900"/>
                </a:solidFill>
              </a:ln>
            </c:spPr>
            <c:marker>
              <c:size val="7"/>
              <c:spPr>
                <a:solidFill>
                  <a:srgbClr val="009900"/>
                </a:solidFill>
                <a:ln>
                  <a:solidFill>
                    <a:srgbClr val="009900"/>
                  </a:solidFill>
                </a:ln>
              </c:spPr>
            </c:marker>
          </c:dPt>
          <c:dPt>
            <c:idx val="8"/>
            <c:spPr>
              <a:ln w="38100">
                <a:solidFill>
                  <a:srgbClr val="009900"/>
                </a:solidFill>
              </a:ln>
            </c:spPr>
            <c:marker>
              <c:size val="7"/>
              <c:spPr>
                <a:solidFill>
                  <a:srgbClr val="009900"/>
                </a:solidFill>
                <a:ln>
                  <a:solidFill>
                    <a:srgbClr val="009900"/>
                  </a:solidFill>
                </a:ln>
              </c:spPr>
            </c:marker>
          </c:dPt>
          <c:dPt>
            <c:idx val="9"/>
            <c:spPr>
              <a:ln w="38100">
                <a:solidFill>
                  <a:srgbClr val="009900"/>
                </a:solidFill>
              </a:ln>
            </c:spPr>
            <c:marker>
              <c:size val="7"/>
              <c:spPr>
                <a:solidFill>
                  <a:srgbClr val="009900"/>
                </a:solidFill>
                <a:ln>
                  <a:solidFill>
                    <a:srgbClr val="009900"/>
                  </a:solidFill>
                </a:ln>
              </c:spPr>
            </c:marker>
          </c:dPt>
          <c:dPt>
            <c:idx val="10"/>
            <c:spPr>
              <a:ln w="38100">
                <a:solidFill>
                  <a:srgbClr val="009900"/>
                </a:solidFill>
              </a:ln>
            </c:spPr>
            <c:marker>
              <c:size val="7"/>
              <c:spPr>
                <a:solidFill>
                  <a:srgbClr val="009900"/>
                </a:solidFill>
                <a:ln>
                  <a:solidFill>
                    <a:srgbClr val="009900"/>
                  </a:solidFill>
                </a:ln>
              </c:spPr>
            </c:marker>
          </c:dPt>
          <c:dLbls>
            <c:dLbl>
              <c:idx val="0"/>
            </c:dLbl>
            <c:dLbl>
              <c:idx val="1"/>
            </c:dLbl>
            <c:dLbl>
              <c:idx val="2"/>
            </c:dLbl>
            <c:dLbl>
              <c:idx val="3"/>
            </c:dLbl>
            <c:dLbl>
              <c:idx val="4"/>
            </c:dLbl>
            <c:dLbl>
              <c:idx val="5"/>
            </c:dLbl>
            <c:dLbl>
              <c:idx val="6"/>
            </c:dLbl>
            <c:dLbl>
              <c:idx val="7"/>
            </c:dLbl>
            <c:dLbl>
              <c:idx val="8"/>
            </c:dLbl>
            <c:dLbl>
              <c:idx val="9"/>
            </c:dLbl>
            <c:dLbl>
              <c:idx val="10"/>
            </c:dLbl>
            <c:delete val="1"/>
          </c:dLbls>
          <c:cat>
            <c:numRef>
              <c:f>Tabelle1!$I$155:$I$165</c:f>
              <c:numCache/>
            </c:numRef>
          </c:cat>
          <c:val>
            <c:numRef>
              <c:f>Tabelle1!$L$155:$L$165</c:f>
              <c:numCache/>
            </c:numRef>
          </c:val>
          <c:smooth val="0"/>
        </c:ser>
        <c:marker val="1"/>
        <c:axId val="17718293"/>
        <c:axId val="25246910"/>
      </c:lineChart>
      <c:dateAx>
        <c:axId val="17718293"/>
        <c:scaling>
          <c:orientation val="minMax"/>
        </c:scaling>
        <c:axPos val="b"/>
        <c:title>
          <c:tx>
            <c:rich>
              <a:bodyPr vert="horz" rot="0" anchor="ctr"/>
              <a:lstStyle/>
              <a:p>
                <a:pPr algn="ctr">
                  <a:defRPr/>
                </a:pPr>
                <a:r>
                  <a:rPr lang="en-US" cap="none" sz="900" b="0" i="0" u="none" baseline="0">
                    <a:latin typeface="Arial"/>
                    <a:ea typeface="Arial"/>
                    <a:cs typeface="Arial"/>
                  </a:rPr>
                  <a:t>Auflage in Tausend</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25246910"/>
        <c:crossesAt val="0"/>
        <c:auto val="0"/>
        <c:noMultiLvlLbl val="0"/>
      </c:dateAx>
      <c:valAx>
        <c:axId val="25246910"/>
        <c:scaling>
          <c:orientation val="minMax"/>
        </c:scaling>
        <c:axPos val="l"/>
        <c:title>
          <c:tx>
            <c:rich>
              <a:bodyPr vert="horz" rot="-5400000" anchor="ctr"/>
              <a:lstStyle/>
              <a:p>
                <a:pPr algn="ctr">
                  <a:defRPr/>
                </a:pPr>
                <a:r>
                  <a:rPr lang="en-US" cap="none" sz="900" b="0" i="0" u="none" baseline="0">
                    <a:latin typeface="Arial"/>
                    <a:ea typeface="Arial"/>
                    <a:cs typeface="Arial"/>
                  </a:rPr>
                  <a:t>Euro-Betrag</a:t>
                </a:r>
              </a:p>
            </c:rich>
          </c:tx>
          <c:layout/>
          <c:overlay val="0"/>
          <c:spPr>
            <a:noFill/>
            <a:ln>
              <a:noFill/>
            </a:ln>
          </c:spPr>
        </c:title>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17718293"/>
        <c:crossesAt val="1"/>
        <c:crossBetween val="midCat"/>
        <c:dispUnits/>
      </c:valAx>
      <c:spPr>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200025</xdr:colOff>
      <xdr:row>185</xdr:row>
      <xdr:rowOff>9525</xdr:rowOff>
    </xdr:from>
    <xdr:to>
      <xdr:col>3</xdr:col>
      <xdr:colOff>571500</xdr:colOff>
      <xdr:row>209</xdr:row>
      <xdr:rowOff>28575</xdr:rowOff>
    </xdr:to>
    <xdr:graphicFrame>
      <xdr:nvGraphicFramePr>
        <xdr:cNvPr id="1" name="Chart 34"/>
        <xdr:cNvGraphicFramePr/>
      </xdr:nvGraphicFramePr>
      <xdr:xfrm>
        <a:off x="200025" y="30537150"/>
        <a:ext cx="6229350" cy="39052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200025</xdr:colOff>
      <xdr:row>155</xdr:row>
      <xdr:rowOff>142875</xdr:rowOff>
    </xdr:from>
    <xdr:to>
      <xdr:col>3</xdr:col>
      <xdr:colOff>523875</xdr:colOff>
      <xdr:row>178</xdr:row>
      <xdr:rowOff>104775</xdr:rowOff>
    </xdr:to>
    <xdr:graphicFrame>
      <xdr:nvGraphicFramePr>
        <xdr:cNvPr id="2" name="Chart 35"/>
        <xdr:cNvGraphicFramePr/>
      </xdr:nvGraphicFramePr>
      <xdr:xfrm>
        <a:off x="200025" y="25812750"/>
        <a:ext cx="6181725" cy="3686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215"/>
  <sheetViews>
    <sheetView tabSelected="1" workbookViewId="0" topLeftCell="A1">
      <selection activeCell="C133" sqref="C133"/>
    </sheetView>
  </sheetViews>
  <sheetFormatPr defaultColWidth="11.421875" defaultRowHeight="12.75" customHeight="1"/>
  <cols>
    <col min="1" max="1" width="67.00390625" style="1" customWidth="1"/>
    <col min="2" max="2" width="2.8515625" style="1" customWidth="1"/>
    <col min="3" max="3" width="18.00390625" style="1" customWidth="1"/>
    <col min="4" max="4" width="11.57421875" style="1" customWidth="1"/>
    <col min="5" max="7" width="11.57421875" style="2" customWidth="1"/>
    <col min="8" max="8" width="2.28125" style="2" customWidth="1"/>
    <col min="9" max="9" width="26.57421875" style="3" customWidth="1"/>
    <col min="10" max="10" width="16.00390625" style="4" customWidth="1"/>
    <col min="11" max="11" width="15.28125" style="4" customWidth="1"/>
    <col min="12" max="12" width="15.421875" style="4" customWidth="1"/>
    <col min="13" max="13" width="11.57421875" style="5" customWidth="1"/>
    <col min="14" max="47" width="11.57421875" style="1" customWidth="1"/>
    <col min="48" max="16384" width="11.57421875" style="6" customWidth="1"/>
  </cols>
  <sheetData>
    <row r="1" spans="1:13" s="12" customFormat="1" ht="26.25" customHeight="1">
      <c r="A1" s="7" t="s">
        <v>0</v>
      </c>
      <c r="B1" s="7"/>
      <c r="C1" s="7"/>
      <c r="D1" s="7"/>
      <c r="E1" s="7"/>
      <c r="F1" s="7"/>
      <c r="G1" s="8"/>
      <c r="H1" s="8"/>
      <c r="I1" s="9"/>
      <c r="J1" s="10"/>
      <c r="K1" s="10"/>
      <c r="L1" s="10"/>
      <c r="M1" s="11"/>
    </row>
    <row r="2" spans="1:12" s="1" customFormat="1" ht="12.75">
      <c r="A2" s="1" t="s">
        <v>1</v>
      </c>
      <c r="I2" s="4"/>
      <c r="J2" s="4"/>
      <c r="K2" s="4"/>
      <c r="L2" s="4"/>
    </row>
    <row r="3" spans="1:13" s="1" customFormat="1" ht="12.75" customHeight="1">
      <c r="A3" s="13"/>
      <c r="B3" s="13"/>
      <c r="C3" s="13"/>
      <c r="D3" s="13"/>
      <c r="E3" s="8"/>
      <c r="F3" s="8"/>
      <c r="G3" s="8"/>
      <c r="H3" s="8"/>
      <c r="I3" s="3"/>
      <c r="J3" s="4"/>
      <c r="K3" s="4"/>
      <c r="L3" s="4"/>
      <c r="M3" s="5"/>
    </row>
    <row r="4" spans="1:47" s="16" customFormat="1" ht="12.75" customHeight="1">
      <c r="A4" s="14" t="s">
        <v>2</v>
      </c>
      <c r="B4" s="14"/>
      <c r="C4" s="14"/>
      <c r="D4" s="14"/>
      <c r="E4" s="14"/>
      <c r="F4" s="14"/>
      <c r="G4" s="14"/>
      <c r="H4" s="2"/>
      <c r="I4" s="15" t="s">
        <v>3</v>
      </c>
      <c r="J4" s="15"/>
      <c r="K4" s="15"/>
      <c r="L4" s="15"/>
      <c r="M4" s="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s="16" customFormat="1" ht="12.75" customHeight="1">
      <c r="A5" s="17"/>
      <c r="B5" s="1"/>
      <c r="C5" s="1"/>
      <c r="D5" s="1"/>
      <c r="E5" s="2"/>
      <c r="F5" s="2"/>
      <c r="G5" s="2"/>
      <c r="H5" s="2"/>
      <c r="I5" s="15"/>
      <c r="J5" s="15"/>
      <c r="K5" s="15"/>
      <c r="L5" s="15"/>
      <c r="M5" s="5"/>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s="16" customFormat="1" ht="12.75" customHeight="1">
      <c r="A6" s="18" t="s">
        <v>4</v>
      </c>
      <c r="B6" s="18"/>
      <c r="C6" s="18"/>
      <c r="D6" s="18"/>
      <c r="E6" s="18"/>
      <c r="F6" s="18"/>
      <c r="G6" s="18"/>
      <c r="H6" s="2"/>
      <c r="I6" s="15"/>
      <c r="J6" s="15"/>
      <c r="K6" s="15"/>
      <c r="L6" s="15"/>
      <c r="M6" s="5"/>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s="16" customFormat="1" ht="12.75" customHeight="1">
      <c r="A7" s="17"/>
      <c r="B7" s="1"/>
      <c r="C7" s="1"/>
      <c r="D7" s="1"/>
      <c r="E7" s="2"/>
      <c r="F7" s="2"/>
      <c r="G7" s="2"/>
      <c r="H7" s="2"/>
      <c r="I7" s="15"/>
      <c r="J7" s="15"/>
      <c r="K7" s="15"/>
      <c r="L7" s="15"/>
      <c r="M7" s="5"/>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s="16" customFormat="1" ht="12.75" customHeight="1">
      <c r="A8" s="19" t="s">
        <v>5</v>
      </c>
      <c r="B8" s="1"/>
      <c r="C8" s="20"/>
      <c r="D8" s="1"/>
      <c r="E8" s="21" t="s">
        <v>6</v>
      </c>
      <c r="F8" s="21"/>
      <c r="G8" s="21"/>
      <c r="H8" s="1"/>
      <c r="I8" s="15"/>
      <c r="J8" s="15"/>
      <c r="K8" s="15"/>
      <c r="L8" s="15"/>
      <c r="M8" s="5"/>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row>
    <row r="9" spans="1:47" s="16" customFormat="1" ht="12.75" customHeight="1">
      <c r="A9" s="19" t="s">
        <v>7</v>
      </c>
      <c r="B9" s="1"/>
      <c r="C9" s="20"/>
      <c r="D9" s="1"/>
      <c r="E9" s="21"/>
      <c r="F9" s="21"/>
      <c r="G9" s="21"/>
      <c r="H9" s="1"/>
      <c r="I9" s="15"/>
      <c r="J9" s="15"/>
      <c r="K9" s="15"/>
      <c r="L9" s="15"/>
      <c r="M9" s="5"/>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s="16" customFormat="1" ht="12.75" customHeight="1">
      <c r="A10" s="19" t="s">
        <v>8</v>
      </c>
      <c r="B10" s="1"/>
      <c r="C10" s="20"/>
      <c r="D10" s="1"/>
      <c r="E10" s="21"/>
      <c r="F10" s="21"/>
      <c r="G10" s="21"/>
      <c r="H10" s="1"/>
      <c r="I10" s="15"/>
      <c r="J10" s="15"/>
      <c r="K10" s="15"/>
      <c r="L10" s="15"/>
      <c r="M10" s="5"/>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s="16" customFormat="1" ht="12.75" customHeight="1">
      <c r="A11" s="19" t="s">
        <v>9</v>
      </c>
      <c r="B11" s="1"/>
      <c r="C11" s="20"/>
      <c r="D11" s="1"/>
      <c r="E11" s="21"/>
      <c r="F11" s="21"/>
      <c r="G11" s="21"/>
      <c r="H11" s="1"/>
      <c r="I11" s="15"/>
      <c r="J11" s="15"/>
      <c r="K11" s="15"/>
      <c r="L11" s="15"/>
      <c r="M11" s="5"/>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s="16" customFormat="1" ht="12.75" customHeight="1">
      <c r="A12" s="19" t="s">
        <v>10</v>
      </c>
      <c r="B12" s="1"/>
      <c r="C12" s="20"/>
      <c r="D12" s="1"/>
      <c r="E12" s="21"/>
      <c r="F12" s="21"/>
      <c r="G12" s="21"/>
      <c r="H12" s="1"/>
      <c r="I12" s="15"/>
      <c r="J12" s="15"/>
      <c r="K12" s="15"/>
      <c r="L12" s="15"/>
      <c r="M12" s="5"/>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s="16" customFormat="1" ht="12.75" customHeight="1">
      <c r="A13" s="19" t="s">
        <v>11</v>
      </c>
      <c r="B13" s="1"/>
      <c r="C13" s="20"/>
      <c r="D13" s="1"/>
      <c r="E13" s="21"/>
      <c r="F13" s="21"/>
      <c r="G13" s="21"/>
      <c r="H13" s="1"/>
      <c r="I13" s="15"/>
      <c r="J13" s="15"/>
      <c r="K13" s="15"/>
      <c r="L13" s="15"/>
      <c r="M13" s="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row>
    <row r="14" spans="1:47" s="16" customFormat="1" ht="12.75" customHeight="1">
      <c r="A14" s="19" t="s">
        <v>12</v>
      </c>
      <c r="B14" s="1"/>
      <c r="C14" s="20"/>
      <c r="D14" s="1"/>
      <c r="E14" s="21"/>
      <c r="F14" s="21"/>
      <c r="G14" s="21"/>
      <c r="H14" s="1"/>
      <c r="I14" s="15"/>
      <c r="J14" s="15"/>
      <c r="K14" s="15"/>
      <c r="L14" s="1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47" s="16" customFormat="1" ht="12.75" customHeight="1">
      <c r="A15" s="19"/>
      <c r="B15" s="1"/>
      <c r="C15" s="22"/>
      <c r="D15" s="1"/>
      <c r="E15" s="21"/>
      <c r="F15" s="21"/>
      <c r="G15" s="21"/>
      <c r="H15" s="1"/>
      <c r="I15" s="15"/>
      <c r="J15" s="15"/>
      <c r="K15" s="15"/>
      <c r="L15" s="15"/>
      <c r="M15" s="5"/>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s="16" customFormat="1" ht="12.75" customHeight="1">
      <c r="A16" s="19"/>
      <c r="B16" s="1"/>
      <c r="C16" s="22"/>
      <c r="D16" s="1"/>
      <c r="E16" s="21"/>
      <c r="F16" s="21"/>
      <c r="G16" s="21"/>
      <c r="H16" s="1"/>
      <c r="I16" s="15"/>
      <c r="J16" s="15"/>
      <c r="K16" s="15"/>
      <c r="L16" s="15"/>
      <c r="M16" s="5"/>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1:47" s="16" customFormat="1" ht="12.75" customHeight="1">
      <c r="A17" s="19"/>
      <c r="B17" s="1"/>
      <c r="C17" s="22"/>
      <c r="D17" s="1"/>
      <c r="E17" s="21"/>
      <c r="F17" s="21"/>
      <c r="G17" s="21"/>
      <c r="H17" s="1"/>
      <c r="I17" s="15"/>
      <c r="J17" s="15"/>
      <c r="K17" s="15"/>
      <c r="L17" s="15"/>
      <c r="M17" s="5"/>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row>
    <row r="18" spans="1:47" s="16" customFormat="1" ht="12.75" customHeight="1">
      <c r="A18" s="19"/>
      <c r="B18" s="1"/>
      <c r="C18" s="1"/>
      <c r="D18" s="1"/>
      <c r="E18" s="21"/>
      <c r="F18" s="21"/>
      <c r="G18" s="21"/>
      <c r="H18" s="1"/>
      <c r="I18" s="15"/>
      <c r="J18" s="15"/>
      <c r="K18" s="15"/>
      <c r="L18" s="15"/>
      <c r="M18" s="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row>
    <row r="19" spans="1:47" s="16" customFormat="1" ht="12.75" customHeight="1">
      <c r="A19" s="18" t="s">
        <v>13</v>
      </c>
      <c r="B19" s="18"/>
      <c r="C19" s="18"/>
      <c r="D19" s="18"/>
      <c r="E19" s="18"/>
      <c r="F19" s="18"/>
      <c r="G19" s="18"/>
      <c r="H19" s="2"/>
      <c r="I19" s="15"/>
      <c r="J19" s="15"/>
      <c r="K19" s="15"/>
      <c r="L19" s="15"/>
      <c r="M19" s="5"/>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row>
    <row r="20" spans="1:47" s="16" customFormat="1" ht="12.75" customHeight="1">
      <c r="A20" s="23"/>
      <c r="B20" s="1"/>
      <c r="C20" s="1"/>
      <c r="D20" s="1"/>
      <c r="E20" s="2"/>
      <c r="F20" s="2"/>
      <c r="G20" s="2"/>
      <c r="H20" s="2"/>
      <c r="I20" s="15"/>
      <c r="J20" s="15"/>
      <c r="K20" s="15"/>
      <c r="L20" s="15"/>
      <c r="M20" s="5"/>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47" s="16" customFormat="1" ht="12.75" customHeight="1">
      <c r="A21" s="19" t="s">
        <v>14</v>
      </c>
      <c r="B21" s="1"/>
      <c r="C21" s="24"/>
      <c r="D21" s="1"/>
      <c r="E21" s="21" t="s">
        <v>15</v>
      </c>
      <c r="F21" s="21"/>
      <c r="G21" s="21"/>
      <c r="H21" s="2"/>
      <c r="I21" s="15"/>
      <c r="J21" s="15"/>
      <c r="K21" s="15"/>
      <c r="L21" s="15"/>
      <c r="M21" s="5"/>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s="16" customFormat="1" ht="12.75" customHeight="1">
      <c r="A22" s="19" t="s">
        <v>16</v>
      </c>
      <c r="B22" s="1"/>
      <c r="C22" s="24"/>
      <c r="D22" s="1"/>
      <c r="E22" s="21"/>
      <c r="F22" s="21"/>
      <c r="G22" s="21"/>
      <c r="H22" s="2"/>
      <c r="I22" s="15"/>
      <c r="J22" s="15"/>
      <c r="K22" s="15"/>
      <c r="L22" s="15"/>
      <c r="M22" s="5"/>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row>
    <row r="23" spans="1:47" s="16" customFormat="1" ht="12.75" customHeight="1">
      <c r="A23" s="25" t="s">
        <v>17</v>
      </c>
      <c r="B23" s="1"/>
      <c r="C23" s="24"/>
      <c r="D23" s="1"/>
      <c r="E23" s="21"/>
      <c r="F23" s="21"/>
      <c r="G23" s="21"/>
      <c r="H23" s="2"/>
      <c r="I23" s="15"/>
      <c r="J23" s="15"/>
      <c r="K23" s="15"/>
      <c r="L23" s="15"/>
      <c r="M23" s="5"/>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7" s="16" customFormat="1" ht="12.75" customHeight="1">
      <c r="A24" s="19" t="s">
        <v>18</v>
      </c>
      <c r="B24" s="1"/>
      <c r="C24" s="24"/>
      <c r="D24" s="1"/>
      <c r="E24" s="21"/>
      <c r="F24" s="21"/>
      <c r="G24" s="21"/>
      <c r="H24" s="2"/>
      <c r="I24" s="15"/>
      <c r="J24" s="15"/>
      <c r="K24" s="15"/>
      <c r="L24" s="1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7" s="16" customFormat="1" ht="12.75" customHeight="1">
      <c r="A25" s="19" t="s">
        <v>19</v>
      </c>
      <c r="B25" s="1"/>
      <c r="C25" s="24"/>
      <c r="D25" s="1"/>
      <c r="E25" s="21"/>
      <c r="F25" s="21"/>
      <c r="G25" s="21"/>
      <c r="H25" s="2"/>
      <c r="I25" s="15"/>
      <c r="J25" s="15"/>
      <c r="K25" s="15"/>
      <c r="L25" s="15"/>
      <c r="M25" s="5"/>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7" s="16" customFormat="1" ht="12.75" customHeight="1">
      <c r="A26" s="19" t="s">
        <v>20</v>
      </c>
      <c r="B26" s="1"/>
      <c r="C26" s="24"/>
      <c r="D26" s="1"/>
      <c r="E26" s="21"/>
      <c r="F26" s="21"/>
      <c r="G26" s="21"/>
      <c r="H26" s="2"/>
      <c r="I26" s="15"/>
      <c r="J26" s="15"/>
      <c r="K26" s="15"/>
      <c r="L26" s="15"/>
      <c r="M26" s="5"/>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7" s="16" customFormat="1" ht="12.75" customHeight="1">
      <c r="A27" s="19" t="s">
        <v>21</v>
      </c>
      <c r="B27" s="1"/>
      <c r="C27" s="24"/>
      <c r="D27" s="1"/>
      <c r="E27" s="21"/>
      <c r="F27" s="21"/>
      <c r="G27" s="21"/>
      <c r="H27" s="2"/>
      <c r="I27" s="15"/>
      <c r="J27" s="15"/>
      <c r="K27" s="15"/>
      <c r="L27" s="15"/>
      <c r="M27" s="5"/>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7" s="16" customFormat="1" ht="12.75" customHeight="1">
      <c r="A28" s="19"/>
      <c r="B28" s="1"/>
      <c r="C28" s="22"/>
      <c r="D28" s="1"/>
      <c r="E28" s="2"/>
      <c r="F28" s="2"/>
      <c r="G28" s="2"/>
      <c r="H28" s="2"/>
      <c r="I28" s="15"/>
      <c r="J28" s="15"/>
      <c r="K28" s="15"/>
      <c r="L28" s="15"/>
      <c r="M28" s="5"/>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s="16" customFormat="1" ht="12.75" customHeight="1">
      <c r="A29" s="26" t="s">
        <v>22</v>
      </c>
      <c r="B29" s="1"/>
      <c r="C29" s="22"/>
      <c r="D29" s="1"/>
      <c r="E29" s="2"/>
      <c r="F29" s="2"/>
      <c r="G29" s="2"/>
      <c r="H29" s="2"/>
      <c r="I29" s="15"/>
      <c r="J29" s="15"/>
      <c r="K29" s="15"/>
      <c r="L29" s="15"/>
      <c r="M29" s="5"/>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s="16" customFormat="1" ht="12.75" customHeight="1">
      <c r="A30" s="19"/>
      <c r="B30" s="1"/>
      <c r="C30" s="22"/>
      <c r="D30" s="1"/>
      <c r="E30" s="2"/>
      <c r="F30" s="2"/>
      <c r="G30" s="2"/>
      <c r="H30" s="2"/>
      <c r="I30" s="15"/>
      <c r="J30" s="15"/>
      <c r="K30" s="15"/>
      <c r="L30" s="15"/>
      <c r="M30" s="5"/>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s="16" customFormat="1" ht="12.75" customHeight="1">
      <c r="A31" s="19" t="s">
        <v>23</v>
      </c>
      <c r="B31" s="1"/>
      <c r="C31" s="27">
        <f>Autoren_Stundensatz*Autor_Zeitaufwand*Text_Umfang</f>
        <v>0</v>
      </c>
      <c r="D31" s="1"/>
      <c r="E31" s="21" t="s">
        <v>24</v>
      </c>
      <c r="F31" s="21"/>
      <c r="G31" s="21"/>
      <c r="H31" s="2"/>
      <c r="I31" s="15"/>
      <c r="J31" s="15"/>
      <c r="K31" s="15"/>
      <c r="L31" s="15"/>
      <c r="M31" s="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s="16" customFormat="1" ht="12.75" customHeight="1">
      <c r="A32" s="19" t="s">
        <v>25</v>
      </c>
      <c r="B32" s="1"/>
      <c r="C32" s="27">
        <f>Projektmanagement_Stundensatz*Projektmanagement_Zeitaufwand/60*Text_Umfang</f>
        <v>0</v>
      </c>
      <c r="D32" s="1"/>
      <c r="E32" s="21"/>
      <c r="F32" s="21"/>
      <c r="G32" s="21"/>
      <c r="H32" s="2"/>
      <c r="I32" s="15"/>
      <c r="J32" s="15"/>
      <c r="K32" s="15"/>
      <c r="L32" s="15"/>
      <c r="M32" s="5"/>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s="16" customFormat="1" ht="12.75" customHeight="1">
      <c r="A33" s="19" t="s">
        <v>26</v>
      </c>
      <c r="B33" s="1"/>
      <c r="C33" s="27">
        <f>Buchsatz_Stundensatz*Buchsatz_Zeitaufwand/60*Text_Umfang</f>
        <v>0</v>
      </c>
      <c r="D33" s="1"/>
      <c r="E33" s="21"/>
      <c r="F33" s="21"/>
      <c r="G33" s="21"/>
      <c r="H33" s="2"/>
      <c r="I33" s="15"/>
      <c r="J33" s="15"/>
      <c r="K33" s="15"/>
      <c r="L33" s="15"/>
      <c r="M33" s="5"/>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s="16" customFormat="1" ht="12.75" customHeight="1">
      <c r="A34" s="19" t="s">
        <v>27</v>
      </c>
      <c r="B34" s="1"/>
      <c r="C34" s="27">
        <f>Lektorat_Stundensatz*Lektorat_Zeitaufwand/60*Text_Umfang</f>
        <v>0</v>
      </c>
      <c r="D34" s="1"/>
      <c r="E34" s="21"/>
      <c r="F34" s="21"/>
      <c r="G34" s="21"/>
      <c r="H34" s="2"/>
      <c r="I34" s="15"/>
      <c r="J34" s="15"/>
      <c r="K34" s="15"/>
      <c r="L34" s="15"/>
      <c r="M34" s="5"/>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s="16" customFormat="1" ht="12.75" customHeight="1">
      <c r="A35" s="19" t="s">
        <v>28</v>
      </c>
      <c r="B35" s="1"/>
      <c r="C35" s="27">
        <f>Korrektorat_Stundensatz*Korrektorat_Zeitaufwand/60*Text_Umfang</f>
        <v>0</v>
      </c>
      <c r="D35" s="1"/>
      <c r="E35" s="21"/>
      <c r="F35" s="21"/>
      <c r="G35" s="21"/>
      <c r="H35" s="2"/>
      <c r="I35" s="15"/>
      <c r="J35" s="15"/>
      <c r="K35" s="15"/>
      <c r="L35" s="15"/>
      <c r="M35" s="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s="16" customFormat="1" ht="12.75" customHeight="1">
      <c r="A36" s="19" t="s">
        <v>29</v>
      </c>
      <c r="B36" s="1"/>
      <c r="C36" s="27">
        <f>Übersetzung_Stundensatz*Übersetzung_Zeitaufwand/60*Text_Umfang</f>
        <v>0</v>
      </c>
      <c r="D36" s="1"/>
      <c r="E36" s="21"/>
      <c r="F36" s="21"/>
      <c r="G36" s="21"/>
      <c r="H36" s="2"/>
      <c r="I36" s="15"/>
      <c r="J36" s="15"/>
      <c r="K36" s="15"/>
      <c r="L36" s="15"/>
      <c r="M36" s="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s="16" customFormat="1" ht="12.75" customHeight="1">
      <c r="A37" s="19" t="s">
        <v>30</v>
      </c>
      <c r="B37" s="1"/>
      <c r="C37" s="27">
        <f>Grafik_Stundensatz*Grafik_Zeitaufwand</f>
        <v>0</v>
      </c>
      <c r="D37" s="1"/>
      <c r="E37" s="21"/>
      <c r="F37" s="21"/>
      <c r="G37" s="21"/>
      <c r="H37" s="2"/>
      <c r="I37" s="15"/>
      <c r="J37" s="15"/>
      <c r="K37" s="15"/>
      <c r="L37" s="15"/>
      <c r="M37" s="5"/>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s="16" customFormat="1" ht="12.75" customHeight="1">
      <c r="A38" s="19"/>
      <c r="B38" s="1"/>
      <c r="C38" s="22"/>
      <c r="D38" s="1"/>
      <c r="E38" s="21"/>
      <c r="F38" s="21"/>
      <c r="G38" s="21"/>
      <c r="H38" s="2"/>
      <c r="I38" s="15"/>
      <c r="J38" s="15"/>
      <c r="K38" s="15"/>
      <c r="L38" s="15"/>
      <c r="M38" s="5"/>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s="16" customFormat="1" ht="12.75" customHeight="1">
      <c r="A39" s="28" t="s">
        <v>31</v>
      </c>
      <c r="B39" s="1"/>
      <c r="C39" s="27">
        <f>SUM(Stundenbasierte_Honorare_pro_Buch)</f>
        <v>0</v>
      </c>
      <c r="D39" s="1"/>
      <c r="E39" s="21"/>
      <c r="F39" s="21"/>
      <c r="G39" s="21"/>
      <c r="H39" s="2"/>
      <c r="I39" s="15"/>
      <c r="J39" s="15"/>
      <c r="K39" s="15"/>
      <c r="L39" s="15"/>
      <c r="M39" s="5"/>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s="16" customFormat="1" ht="12.75" customHeight="1">
      <c r="A40" s="19"/>
      <c r="B40" s="1"/>
      <c r="C40" s="22"/>
      <c r="D40" s="1"/>
      <c r="E40" s="2"/>
      <c r="F40" s="2"/>
      <c r="G40" s="2"/>
      <c r="H40" s="2"/>
      <c r="I40" s="15"/>
      <c r="J40" s="15"/>
      <c r="K40" s="15"/>
      <c r="L40" s="15"/>
      <c r="M40" s="5"/>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s="16" customFormat="1" ht="12.75" customHeight="1">
      <c r="A41" s="14" t="s">
        <v>32</v>
      </c>
      <c r="B41" s="14"/>
      <c r="C41" s="14"/>
      <c r="D41" s="14"/>
      <c r="E41" s="14"/>
      <c r="F41" s="14"/>
      <c r="G41" s="14"/>
      <c r="H41" s="2"/>
      <c r="I41" s="15"/>
      <c r="J41" s="15"/>
      <c r="K41" s="15"/>
      <c r="L41" s="15"/>
      <c r="M41" s="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s="16" customFormat="1" ht="12.75" customHeight="1">
      <c r="A42" s="1"/>
      <c r="B42" s="1"/>
      <c r="C42" s="1"/>
      <c r="D42" s="1"/>
      <c r="E42" s="2"/>
      <c r="F42" s="2"/>
      <c r="G42" s="2"/>
      <c r="H42" s="2"/>
      <c r="I42" s="15"/>
      <c r="J42" s="15"/>
      <c r="K42" s="15"/>
      <c r="L42" s="15"/>
      <c r="M42" s="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s="16" customFormat="1" ht="12.75" customHeight="1">
      <c r="A43" s="19" t="s">
        <v>33</v>
      </c>
      <c r="B43" s="1"/>
      <c r="C43" s="20"/>
      <c r="D43" s="1"/>
      <c r="E43" s="21" t="s">
        <v>34</v>
      </c>
      <c r="F43" s="21"/>
      <c r="G43" s="21"/>
      <c r="H43" s="2"/>
      <c r="I43" s="15"/>
      <c r="J43" s="15"/>
      <c r="K43" s="15"/>
      <c r="L43" s="15"/>
      <c r="M43" s="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s="16" customFormat="1" ht="12.75" customHeight="1">
      <c r="A44" s="19" t="s">
        <v>35</v>
      </c>
      <c r="B44" s="1"/>
      <c r="C44" s="20"/>
      <c r="D44" s="1"/>
      <c r="E44" s="21"/>
      <c r="F44" s="21"/>
      <c r="G44" s="21"/>
      <c r="H44" s="2"/>
      <c r="I44" s="15"/>
      <c r="J44" s="15"/>
      <c r="K44" s="15"/>
      <c r="L44" s="15"/>
      <c r="M44" s="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s="16" customFormat="1" ht="12.75" customHeight="1">
      <c r="A45" s="19" t="s">
        <v>36</v>
      </c>
      <c r="B45" s="1"/>
      <c r="C45" s="20"/>
      <c r="D45" s="1"/>
      <c r="E45" s="21"/>
      <c r="F45" s="21"/>
      <c r="G45" s="21"/>
      <c r="H45" s="2"/>
      <c r="I45" s="15"/>
      <c r="J45" s="15"/>
      <c r="K45" s="15"/>
      <c r="L45" s="15"/>
      <c r="M45" s="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s="16" customFormat="1" ht="12.75" customHeight="1">
      <c r="A46" s="19" t="s">
        <v>37</v>
      </c>
      <c r="B46" s="1"/>
      <c r="C46" s="20"/>
      <c r="D46" s="1"/>
      <c r="E46" s="21"/>
      <c r="F46" s="21"/>
      <c r="G46" s="21"/>
      <c r="H46" s="2"/>
      <c r="I46" s="15"/>
      <c r="J46" s="15"/>
      <c r="K46" s="15"/>
      <c r="L46" s="15"/>
      <c r="M46" s="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s="16" customFormat="1" ht="12.75" customHeight="1">
      <c r="A47" s="19" t="s">
        <v>38</v>
      </c>
      <c r="B47" s="1"/>
      <c r="C47" s="20"/>
      <c r="D47" s="1"/>
      <c r="E47" s="21"/>
      <c r="F47" s="21"/>
      <c r="G47" s="21"/>
      <c r="H47" s="2"/>
      <c r="I47" s="15"/>
      <c r="J47" s="15"/>
      <c r="K47" s="15"/>
      <c r="L47" s="15"/>
      <c r="M47" s="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s="16" customFormat="1" ht="12.75" customHeight="1">
      <c r="A48" s="19" t="s">
        <v>39</v>
      </c>
      <c r="B48" s="1"/>
      <c r="C48" s="20"/>
      <c r="D48" s="1"/>
      <c r="E48" s="21"/>
      <c r="F48" s="21"/>
      <c r="G48" s="21"/>
      <c r="H48" s="2"/>
      <c r="I48" s="15"/>
      <c r="J48" s="15"/>
      <c r="K48" s="15"/>
      <c r="L48" s="15"/>
      <c r="M48" s="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47" s="16" customFormat="1" ht="12.75" customHeight="1">
      <c r="A49" s="19" t="s">
        <v>40</v>
      </c>
      <c r="B49" s="1"/>
      <c r="C49" s="20"/>
      <c r="D49" s="1"/>
      <c r="E49" s="21"/>
      <c r="F49" s="21"/>
      <c r="G49" s="21"/>
      <c r="H49" s="2"/>
      <c r="I49" s="15"/>
      <c r="J49" s="15"/>
      <c r="K49" s="15"/>
      <c r="L49" s="15"/>
      <c r="M49" s="5"/>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1:47" s="16" customFormat="1" ht="12.75" customHeight="1">
      <c r="A50" s="1"/>
      <c r="B50" s="1"/>
      <c r="C50" s="1"/>
      <c r="D50" s="1"/>
      <c r="E50" s="21"/>
      <c r="F50" s="21"/>
      <c r="G50" s="21"/>
      <c r="H50" s="2"/>
      <c r="I50" s="15"/>
      <c r="J50" s="15"/>
      <c r="K50" s="15"/>
      <c r="L50" s="15"/>
      <c r="M50" s="5"/>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47" s="16" customFormat="1" ht="12.75" customHeight="1">
      <c r="A51" s="28" t="s">
        <v>41</v>
      </c>
      <c r="B51" s="1"/>
      <c r="C51" s="29">
        <f>SUM(Pauschalhonorare)</f>
        <v>0</v>
      </c>
      <c r="D51" s="1"/>
      <c r="E51" s="21"/>
      <c r="F51" s="21"/>
      <c r="G51" s="21"/>
      <c r="H51" s="2"/>
      <c r="I51" s="15"/>
      <c r="J51" s="15"/>
      <c r="K51" s="15"/>
      <c r="L51" s="15"/>
      <c r="M51" s="5"/>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s="16" customFormat="1" ht="12.75" customHeight="1">
      <c r="A52" s="1"/>
      <c r="B52" s="1"/>
      <c r="C52" s="1"/>
      <c r="D52" s="1"/>
      <c r="E52" s="2"/>
      <c r="F52" s="2"/>
      <c r="G52" s="2"/>
      <c r="H52" s="2"/>
      <c r="I52" s="15"/>
      <c r="J52" s="15"/>
      <c r="K52" s="15"/>
      <c r="L52" s="15"/>
      <c r="M52" s="5"/>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s="31" customFormat="1" ht="12.75" customHeight="1">
      <c r="A53" s="14" t="s">
        <v>42</v>
      </c>
      <c r="B53" s="14"/>
      <c r="C53" s="14"/>
      <c r="D53" s="14"/>
      <c r="E53" s="14"/>
      <c r="F53" s="14"/>
      <c r="G53" s="14"/>
      <c r="H53" s="8"/>
      <c r="I53" s="15"/>
      <c r="J53" s="15"/>
      <c r="K53" s="15"/>
      <c r="L53" s="15"/>
      <c r="M53" s="30"/>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row r="54" spans="1:47" s="16" customFormat="1" ht="12.75" customHeight="1">
      <c r="A54" s="1"/>
      <c r="B54" s="1"/>
      <c r="C54" s="1"/>
      <c r="D54" s="1"/>
      <c r="E54" s="2"/>
      <c r="F54" s="2"/>
      <c r="G54" s="2"/>
      <c r="H54" s="2"/>
      <c r="I54" s="15"/>
      <c r="J54" s="15"/>
      <c r="K54" s="15"/>
      <c r="L54" s="15"/>
      <c r="M54" s="5"/>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s="16" customFormat="1" ht="12.75" customHeight="1">
      <c r="A55" s="18" t="s">
        <v>43</v>
      </c>
      <c r="B55" s="18"/>
      <c r="C55" s="18"/>
      <c r="D55" s="18"/>
      <c r="E55" s="18"/>
      <c r="F55" s="18"/>
      <c r="G55" s="18"/>
      <c r="H55" s="2"/>
      <c r="I55" s="15"/>
      <c r="J55" s="15"/>
      <c r="K55" s="15"/>
      <c r="L55" s="15"/>
      <c r="M55" s="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s="16" customFormat="1" ht="12.75" customHeight="1">
      <c r="A56" s="1"/>
      <c r="B56" s="1"/>
      <c r="C56" s="1"/>
      <c r="D56" s="1"/>
      <c r="E56" s="2"/>
      <c r="F56" s="2"/>
      <c r="G56" s="2"/>
      <c r="H56" s="2"/>
      <c r="I56" s="15"/>
      <c r="J56" s="15"/>
      <c r="K56" s="15"/>
      <c r="L56" s="15"/>
      <c r="M56" s="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s="16" customFormat="1" ht="12.75" customHeight="1">
      <c r="A57" s="19" t="s">
        <v>44</v>
      </c>
      <c r="B57" s="1"/>
      <c r="C57" s="20"/>
      <c r="D57" s="1"/>
      <c r="E57" s="32" t="s">
        <v>45</v>
      </c>
      <c r="F57" s="32"/>
      <c r="G57" s="32"/>
      <c r="H57" s="2"/>
      <c r="I57" s="15"/>
      <c r="J57" s="15"/>
      <c r="K57" s="15"/>
      <c r="L57" s="15"/>
      <c r="M57" s="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s="16" customFormat="1" ht="12.75" customHeight="1">
      <c r="A58" s="19" t="s">
        <v>46</v>
      </c>
      <c r="B58" s="1"/>
      <c r="C58" s="20"/>
      <c r="D58" s="1"/>
      <c r="E58" s="32"/>
      <c r="F58" s="32"/>
      <c r="G58" s="32"/>
      <c r="H58" s="2"/>
      <c r="I58" s="15"/>
      <c r="J58" s="15"/>
      <c r="K58" s="15"/>
      <c r="L58" s="15"/>
      <c r="M58" s="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s="16" customFormat="1" ht="12.75" customHeight="1">
      <c r="A59" s="19" t="s">
        <v>47</v>
      </c>
      <c r="B59" s="1"/>
      <c r="C59" s="20"/>
      <c r="D59" s="1"/>
      <c r="E59" s="32"/>
      <c r="F59" s="32"/>
      <c r="G59" s="32"/>
      <c r="H59" s="2"/>
      <c r="I59" s="15"/>
      <c r="J59" s="15"/>
      <c r="K59" s="15"/>
      <c r="L59" s="15"/>
      <c r="M59" s="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s="16" customFormat="1" ht="12.75" customHeight="1">
      <c r="A60" s="19" t="s">
        <v>48</v>
      </c>
      <c r="B60" s="1"/>
      <c r="C60" s="20"/>
      <c r="D60" s="1"/>
      <c r="E60" s="32"/>
      <c r="F60" s="32"/>
      <c r="G60" s="32"/>
      <c r="H60" s="2"/>
      <c r="I60" s="15"/>
      <c r="J60" s="15"/>
      <c r="K60" s="15"/>
      <c r="L60" s="15"/>
      <c r="M60" s="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s="16" customFormat="1" ht="12.75" customHeight="1">
      <c r="A61" s="19" t="s">
        <v>49</v>
      </c>
      <c r="B61" s="1"/>
      <c r="C61" s="20"/>
      <c r="D61" s="1"/>
      <c r="E61" s="32"/>
      <c r="F61" s="32"/>
      <c r="G61" s="32"/>
      <c r="H61" s="2"/>
      <c r="I61" s="15"/>
      <c r="J61" s="15"/>
      <c r="K61" s="15"/>
      <c r="L61" s="15"/>
      <c r="M61" s="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s="16" customFormat="1" ht="12.75" customHeight="1">
      <c r="A62" s="19" t="s">
        <v>50</v>
      </c>
      <c r="B62" s="1"/>
      <c r="C62" s="20"/>
      <c r="D62" s="1"/>
      <c r="E62" s="32"/>
      <c r="F62" s="32"/>
      <c r="G62" s="32"/>
      <c r="H62" s="2"/>
      <c r="I62" s="15"/>
      <c r="J62" s="15"/>
      <c r="K62" s="15"/>
      <c r="L62" s="15"/>
      <c r="M62" s="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s="16" customFormat="1" ht="12.75" customHeight="1">
      <c r="A63" s="19" t="s">
        <v>51</v>
      </c>
      <c r="B63" s="1"/>
      <c r="C63" s="20"/>
      <c r="D63" s="1"/>
      <c r="E63" s="32"/>
      <c r="F63" s="32"/>
      <c r="G63" s="32"/>
      <c r="H63" s="2"/>
      <c r="I63" s="15"/>
      <c r="J63" s="15"/>
      <c r="K63" s="15"/>
      <c r="L63" s="15"/>
      <c r="M63" s="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s="16" customFormat="1" ht="12.75" customHeight="1">
      <c r="A64" s="19" t="s">
        <v>52</v>
      </c>
      <c r="B64" s="1"/>
      <c r="C64" s="20"/>
      <c r="D64" s="1"/>
      <c r="E64" s="2"/>
      <c r="F64" s="2"/>
      <c r="G64" s="2"/>
      <c r="H64" s="2"/>
      <c r="I64" s="15"/>
      <c r="J64" s="15"/>
      <c r="K64" s="15"/>
      <c r="L64" s="15"/>
      <c r="M64" s="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s="16" customFormat="1" ht="12.75" customHeight="1">
      <c r="A65" s="19" t="s">
        <v>53</v>
      </c>
      <c r="B65" s="1"/>
      <c r="C65" s="20"/>
      <c r="D65" s="1"/>
      <c r="E65" s="2"/>
      <c r="F65" s="2"/>
      <c r="G65" s="2"/>
      <c r="H65" s="2"/>
      <c r="I65" s="15"/>
      <c r="J65" s="15"/>
      <c r="K65" s="15"/>
      <c r="L65" s="15"/>
      <c r="M65" s="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s="16" customFormat="1" ht="12.75" customHeight="1">
      <c r="A66" s="1"/>
      <c r="B66" s="1"/>
      <c r="C66" s="1"/>
      <c r="D66" s="1"/>
      <c r="E66" s="2"/>
      <c r="F66" s="2"/>
      <c r="G66" s="2"/>
      <c r="H66" s="2"/>
      <c r="I66" s="15"/>
      <c r="J66" s="15"/>
      <c r="K66" s="15"/>
      <c r="L66" s="15"/>
      <c r="M66" s="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s="16" customFormat="1" ht="12.75" customHeight="1">
      <c r="A67" s="28" t="s">
        <v>54</v>
      </c>
      <c r="B67" s="1"/>
      <c r="C67" s="29">
        <f>Buchlizenz_pro_Buch+Coverbild_Lizenz_pro_Buch+Illus_Lizenz_pro_Buch+Musik_Lizenz_pro_Buch+Video_Lizenz_pro_Buch+Widgets_Lizenz_pro_Buch+Schriften_Lizenz_pro_Buch+Markennutzung_Lizenz_pro_Buch+Sonstige_Lizenz_pro_Buch</f>
        <v>0</v>
      </c>
      <c r="D67" s="1"/>
      <c r="E67" s="2"/>
      <c r="F67" s="2"/>
      <c r="G67" s="2"/>
      <c r="H67" s="2"/>
      <c r="I67" s="15"/>
      <c r="J67" s="15"/>
      <c r="K67" s="15"/>
      <c r="L67" s="15"/>
      <c r="M67" s="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s="16" customFormat="1" ht="12.75" customHeight="1">
      <c r="A68" s="28"/>
      <c r="B68" s="1"/>
      <c r="C68" s="1"/>
      <c r="D68" s="1"/>
      <c r="E68" s="2"/>
      <c r="F68" s="2"/>
      <c r="G68" s="2"/>
      <c r="H68" s="2"/>
      <c r="I68" s="15"/>
      <c r="J68" s="15"/>
      <c r="K68" s="15"/>
      <c r="L68" s="15"/>
      <c r="M68" s="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s="16" customFormat="1" ht="12.75" customHeight="1">
      <c r="A69" s="18" t="s">
        <v>55</v>
      </c>
      <c r="B69" s="18"/>
      <c r="C69" s="18"/>
      <c r="D69" s="18"/>
      <c r="E69" s="18"/>
      <c r="F69" s="18"/>
      <c r="G69" s="18"/>
      <c r="H69" s="2"/>
      <c r="I69" s="15"/>
      <c r="J69" s="15"/>
      <c r="K69" s="15"/>
      <c r="L69" s="15"/>
      <c r="M69" s="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s="16" customFormat="1" ht="12.75" customHeight="1">
      <c r="A70" s="1"/>
      <c r="B70" s="1"/>
      <c r="C70" s="1"/>
      <c r="D70" s="1"/>
      <c r="E70" s="2"/>
      <c r="F70" s="2"/>
      <c r="G70" s="2"/>
      <c r="H70" s="2"/>
      <c r="I70" s="15"/>
      <c r="J70" s="15"/>
      <c r="K70" s="15"/>
      <c r="L70" s="15"/>
      <c r="M70" s="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s="16" customFormat="1" ht="12.75" customHeight="1">
      <c r="A71" s="19" t="s">
        <v>44</v>
      </c>
      <c r="B71" s="1"/>
      <c r="C71" s="20"/>
      <c r="D71" s="1"/>
      <c r="E71" s="21" t="s">
        <v>56</v>
      </c>
      <c r="F71" s="21"/>
      <c r="G71" s="21"/>
      <c r="H71" s="2"/>
      <c r="I71" s="15"/>
      <c r="J71" s="15"/>
      <c r="K71" s="15"/>
      <c r="L71" s="15"/>
      <c r="M71" s="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s="16" customFormat="1" ht="12.75" customHeight="1">
      <c r="A72" s="19" t="s">
        <v>46</v>
      </c>
      <c r="B72" s="1"/>
      <c r="C72" s="20"/>
      <c r="D72" s="1"/>
      <c r="E72" s="21"/>
      <c r="F72" s="21"/>
      <c r="G72" s="21"/>
      <c r="H72" s="2"/>
      <c r="I72" s="15"/>
      <c r="J72" s="15"/>
      <c r="K72" s="15"/>
      <c r="L72" s="15"/>
      <c r="M72" s="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s="16" customFormat="1" ht="12.75" customHeight="1">
      <c r="A73" s="19" t="s">
        <v>47</v>
      </c>
      <c r="B73" s="1"/>
      <c r="C73" s="20"/>
      <c r="D73" s="1"/>
      <c r="E73" s="21"/>
      <c r="F73" s="21"/>
      <c r="G73" s="21"/>
      <c r="H73" s="2"/>
      <c r="I73" s="15"/>
      <c r="J73" s="15"/>
      <c r="K73" s="15"/>
      <c r="L73" s="15"/>
      <c r="M73" s="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s="16" customFormat="1" ht="12.75" customHeight="1">
      <c r="A74" s="19" t="s">
        <v>48</v>
      </c>
      <c r="B74" s="1"/>
      <c r="C74" s="20"/>
      <c r="D74" s="1"/>
      <c r="E74" s="21"/>
      <c r="F74" s="21"/>
      <c r="G74" s="21"/>
      <c r="H74" s="2"/>
      <c r="I74" s="15"/>
      <c r="J74" s="15"/>
      <c r="K74" s="15"/>
      <c r="L74" s="15"/>
      <c r="M74" s="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s="16" customFormat="1" ht="12.75" customHeight="1">
      <c r="A75" s="19" t="s">
        <v>49</v>
      </c>
      <c r="B75" s="1"/>
      <c r="C75" s="20"/>
      <c r="D75" s="1"/>
      <c r="E75" s="21"/>
      <c r="F75" s="21"/>
      <c r="G75" s="21"/>
      <c r="H75" s="2"/>
      <c r="I75" s="15"/>
      <c r="J75" s="15"/>
      <c r="K75" s="15"/>
      <c r="L75" s="15"/>
      <c r="M75" s="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s="16" customFormat="1" ht="12.75" customHeight="1">
      <c r="A76" s="19" t="s">
        <v>50</v>
      </c>
      <c r="B76" s="1"/>
      <c r="C76" s="20"/>
      <c r="D76" s="1"/>
      <c r="E76" s="21"/>
      <c r="F76" s="21"/>
      <c r="G76" s="21"/>
      <c r="H76" s="2"/>
      <c r="I76" s="15"/>
      <c r="J76" s="15"/>
      <c r="K76" s="15"/>
      <c r="L76" s="15"/>
      <c r="M76" s="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s="16" customFormat="1" ht="12.75" customHeight="1">
      <c r="A77" s="19" t="s">
        <v>51</v>
      </c>
      <c r="B77" s="1"/>
      <c r="C77" s="20"/>
      <c r="D77" s="1"/>
      <c r="E77" s="21"/>
      <c r="F77" s="21"/>
      <c r="G77" s="21"/>
      <c r="H77" s="2"/>
      <c r="I77" s="15"/>
      <c r="J77" s="15"/>
      <c r="K77" s="15"/>
      <c r="L77" s="15"/>
      <c r="M77" s="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s="16" customFormat="1" ht="12.75" customHeight="1">
      <c r="A78" s="19" t="s">
        <v>52</v>
      </c>
      <c r="B78" s="1"/>
      <c r="C78" s="20"/>
      <c r="D78" s="1"/>
      <c r="E78" s="2"/>
      <c r="F78" s="2"/>
      <c r="G78" s="2"/>
      <c r="H78" s="2"/>
      <c r="I78" s="15"/>
      <c r="J78" s="15"/>
      <c r="K78" s="15"/>
      <c r="L78" s="15"/>
      <c r="M78" s="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s="16" customFormat="1" ht="12.75" customHeight="1">
      <c r="A79" s="19" t="s">
        <v>53</v>
      </c>
      <c r="B79" s="1"/>
      <c r="C79" s="20"/>
      <c r="D79" s="1"/>
      <c r="E79" s="2"/>
      <c r="F79" s="2"/>
      <c r="G79" s="2"/>
      <c r="H79" s="2"/>
      <c r="I79" s="15"/>
      <c r="J79" s="15"/>
      <c r="K79" s="15"/>
      <c r="L79" s="15"/>
      <c r="M79" s="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s="16" customFormat="1" ht="12.75" customHeight="1">
      <c r="A80" s="1"/>
      <c r="B80" s="1"/>
      <c r="C80" s="1"/>
      <c r="D80" s="1"/>
      <c r="E80" s="2"/>
      <c r="F80" s="2"/>
      <c r="G80" s="2"/>
      <c r="H80" s="2"/>
      <c r="I80" s="15"/>
      <c r="J80" s="15"/>
      <c r="K80" s="15"/>
      <c r="L80" s="15"/>
      <c r="M80" s="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s="16" customFormat="1" ht="12.75" customHeight="1">
      <c r="A81" s="28" t="s">
        <v>57</v>
      </c>
      <c r="B81" s="1"/>
      <c r="C81" s="29">
        <f>Buchlizenz_Lizenz_pro_Exemplar+Coverbild_Lizenz_pro_Exemplar+Illu_Lizenz_pro_Exemplar+Musik_Lizenz_pro_Exemplar+Video_Lizenz_pro_Exemplar+Widgets_Lizenz_pro_Exemplar+Schriften_Lizenz_pro_Exemplar+Markennutzung_Lizenz_pro_Exemplar+Sonstige_Lizenz_pro_Exemplar</f>
        <v>0</v>
      </c>
      <c r="D81" s="1"/>
      <c r="E81" s="2"/>
      <c r="F81" s="2"/>
      <c r="G81" s="2"/>
      <c r="H81" s="2"/>
      <c r="I81" s="15"/>
      <c r="J81" s="15"/>
      <c r="K81" s="15"/>
      <c r="L81" s="15"/>
      <c r="M81" s="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s="16" customFormat="1" ht="12.75" customHeight="1">
      <c r="A82" s="28"/>
      <c r="B82" s="1"/>
      <c r="C82" s="33"/>
      <c r="D82" s="1"/>
      <c r="E82" s="2"/>
      <c r="F82" s="2"/>
      <c r="G82" s="2"/>
      <c r="H82" s="2"/>
      <c r="I82" s="15"/>
      <c r="J82" s="15"/>
      <c r="K82" s="15"/>
      <c r="L82" s="15"/>
      <c r="M82" s="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s="16" customFormat="1" ht="12.75" customHeight="1">
      <c r="A83" s="34" t="s">
        <v>58</v>
      </c>
      <c r="B83" s="34"/>
      <c r="C83" s="34"/>
      <c r="D83" s="34"/>
      <c r="E83" s="34"/>
      <c r="F83" s="34"/>
      <c r="G83" s="34"/>
      <c r="H83" s="2"/>
      <c r="I83" s="15"/>
      <c r="J83" s="15"/>
      <c r="K83" s="15"/>
      <c r="L83" s="15"/>
      <c r="M83" s="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s="16" customFormat="1" ht="12.75" customHeight="1">
      <c r="A84" s="19"/>
      <c r="B84" s="1"/>
      <c r="C84" s="33"/>
      <c r="D84" s="1"/>
      <c r="E84" s="2"/>
      <c r="F84" s="2"/>
      <c r="G84" s="2"/>
      <c r="H84" s="2"/>
      <c r="I84" s="15"/>
      <c r="J84" s="15"/>
      <c r="K84" s="15"/>
      <c r="L84" s="15"/>
      <c r="M84" s="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s="16" customFormat="1" ht="12.75" customHeight="1">
      <c r="A85" s="19" t="s">
        <v>59</v>
      </c>
      <c r="B85" s="1"/>
      <c r="C85" s="35">
        <v>2.5</v>
      </c>
      <c r="D85" s="1"/>
      <c r="E85" s="36" t="s">
        <v>60</v>
      </c>
      <c r="F85" s="36"/>
      <c r="G85" s="36"/>
      <c r="H85" s="2"/>
      <c r="I85" s="15"/>
      <c r="J85" s="15"/>
      <c r="K85" s="15"/>
      <c r="L85" s="15"/>
      <c r="M85" s="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s="16" customFormat="1" ht="12.75" customHeight="1">
      <c r="A86" s="19" t="s">
        <v>61</v>
      </c>
      <c r="B86" s="1"/>
      <c r="C86" s="35">
        <v>3.4</v>
      </c>
      <c r="D86" s="1"/>
      <c r="E86" s="36"/>
      <c r="F86" s="36"/>
      <c r="G86" s="36"/>
      <c r="H86" s="2"/>
      <c r="I86" s="15"/>
      <c r="J86" s="15"/>
      <c r="K86" s="15"/>
      <c r="L86" s="15"/>
      <c r="M86" s="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s="16" customFormat="1" ht="12.75" customHeight="1">
      <c r="A87" s="19" t="s">
        <v>62</v>
      </c>
      <c r="B87" s="1"/>
      <c r="C87" s="35"/>
      <c r="D87" s="1"/>
      <c r="E87" s="36"/>
      <c r="F87" s="36"/>
      <c r="G87" s="36"/>
      <c r="H87" s="2"/>
      <c r="I87" s="15"/>
      <c r="J87" s="15"/>
      <c r="K87" s="15"/>
      <c r="L87" s="15"/>
      <c r="M87" s="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s="16" customFormat="1" ht="12.75" customHeight="1">
      <c r="A88" s="19" t="s">
        <v>63</v>
      </c>
      <c r="B88" s="1"/>
      <c r="C88" s="35"/>
      <c r="D88" s="1"/>
      <c r="E88" s="36"/>
      <c r="F88" s="36"/>
      <c r="G88" s="36"/>
      <c r="H88" s="2"/>
      <c r="I88" s="15"/>
      <c r="J88" s="15"/>
      <c r="K88" s="15"/>
      <c r="L88" s="15"/>
      <c r="M88" s="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s="16" customFormat="1" ht="12.75" customHeight="1">
      <c r="A89" s="19"/>
      <c r="B89" s="1"/>
      <c r="C89" s="33"/>
      <c r="D89" s="1"/>
      <c r="E89" s="36"/>
      <c r="F89" s="36"/>
      <c r="G89" s="36"/>
      <c r="H89" s="2"/>
      <c r="I89" s="15"/>
      <c r="J89" s="15"/>
      <c r="K89" s="15"/>
      <c r="L89" s="15"/>
      <c r="M89" s="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s="16" customFormat="1" ht="12.75" customHeight="1">
      <c r="A90" s="28" t="s">
        <v>64</v>
      </c>
      <c r="B90" s="1"/>
      <c r="C90" s="29">
        <f>SUM(Kosten_Listungen_ISBN)</f>
        <v>5.9</v>
      </c>
      <c r="D90" s="1"/>
      <c r="E90" s="36"/>
      <c r="F90" s="36"/>
      <c r="G90" s="36"/>
      <c r="H90" s="2"/>
      <c r="I90" s="15"/>
      <c r="J90" s="15"/>
      <c r="K90" s="15"/>
      <c r="L90" s="15"/>
      <c r="M90" s="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s="16" customFormat="1" ht="12.75" customHeight="1">
      <c r="A91" s="19"/>
      <c r="B91" s="1"/>
      <c r="C91" s="33"/>
      <c r="D91" s="1"/>
      <c r="E91" s="36"/>
      <c r="F91" s="36"/>
      <c r="G91" s="36"/>
      <c r="H91" s="2"/>
      <c r="I91" s="15"/>
      <c r="J91" s="15"/>
      <c r="K91" s="15"/>
      <c r="L91" s="15"/>
      <c r="M91" s="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s="16" customFormat="1" ht="12.75" customHeight="1">
      <c r="A92" s="19"/>
      <c r="B92" s="1"/>
      <c r="C92" s="33"/>
      <c r="D92" s="1"/>
      <c r="E92" s="36"/>
      <c r="F92" s="36"/>
      <c r="G92" s="36"/>
      <c r="H92" s="2"/>
      <c r="I92" s="15"/>
      <c r="J92" s="15"/>
      <c r="K92" s="15"/>
      <c r="L92" s="15"/>
      <c r="M92" s="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s="16" customFormat="1" ht="12.75" customHeight="1">
      <c r="A93" s="19"/>
      <c r="B93" s="1"/>
      <c r="C93" s="33"/>
      <c r="D93" s="1"/>
      <c r="E93" s="36"/>
      <c r="F93" s="36"/>
      <c r="G93" s="36"/>
      <c r="H93" s="2"/>
      <c r="I93" s="15"/>
      <c r="J93" s="15"/>
      <c r="K93" s="15"/>
      <c r="L93" s="15"/>
      <c r="M93" s="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s="16" customFormat="1" ht="12.75" customHeight="1">
      <c r="A94" s="19"/>
      <c r="B94" s="1"/>
      <c r="C94" s="33"/>
      <c r="D94" s="1"/>
      <c r="E94" s="36"/>
      <c r="F94" s="36"/>
      <c r="G94" s="36"/>
      <c r="H94" s="2"/>
      <c r="I94" s="15"/>
      <c r="J94" s="15"/>
      <c r="K94" s="15"/>
      <c r="L94" s="15"/>
      <c r="M94" s="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s="16" customFormat="1" ht="12.75" customHeight="1">
      <c r="A95" s="19"/>
      <c r="B95" s="1"/>
      <c r="C95" s="33"/>
      <c r="D95" s="1"/>
      <c r="E95" s="36"/>
      <c r="F95" s="36"/>
      <c r="G95" s="36"/>
      <c r="H95" s="2"/>
      <c r="I95" s="15"/>
      <c r="J95" s="15"/>
      <c r="K95" s="15"/>
      <c r="L95" s="15"/>
      <c r="M95" s="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s="16" customFormat="1" ht="12.75" customHeight="1">
      <c r="A96" s="19"/>
      <c r="B96" s="1"/>
      <c r="C96" s="33"/>
      <c r="D96" s="1"/>
      <c r="E96" s="36"/>
      <c r="F96" s="36"/>
      <c r="G96" s="36"/>
      <c r="H96" s="2"/>
      <c r="I96" s="15"/>
      <c r="J96" s="15"/>
      <c r="K96" s="15"/>
      <c r="L96" s="15"/>
      <c r="M96" s="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s="16" customFormat="1" ht="12.75" customHeight="1">
      <c r="A97" s="19"/>
      <c r="B97" s="1"/>
      <c r="C97" s="33"/>
      <c r="D97" s="1"/>
      <c r="E97" s="36"/>
      <c r="F97" s="36"/>
      <c r="G97" s="36"/>
      <c r="H97" s="2"/>
      <c r="I97" s="15"/>
      <c r="J97" s="15"/>
      <c r="K97" s="15"/>
      <c r="L97" s="15"/>
      <c r="M97" s="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s="16" customFormat="1" ht="12.75" customHeight="1">
      <c r="A98" s="19"/>
      <c r="B98" s="1"/>
      <c r="C98" s="33"/>
      <c r="D98" s="1"/>
      <c r="E98" s="36"/>
      <c r="F98" s="36"/>
      <c r="G98" s="36"/>
      <c r="H98" s="2"/>
      <c r="I98" s="15"/>
      <c r="J98" s="15"/>
      <c r="K98" s="15"/>
      <c r="L98" s="15"/>
      <c r="M98" s="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s="16" customFormat="1" ht="12.75" customHeight="1">
      <c r="A99" s="19"/>
      <c r="B99" s="1"/>
      <c r="C99" s="33"/>
      <c r="D99" s="1"/>
      <c r="E99" s="36"/>
      <c r="F99" s="36"/>
      <c r="G99" s="36"/>
      <c r="H99" s="2"/>
      <c r="I99" s="15"/>
      <c r="J99" s="15"/>
      <c r="K99" s="15"/>
      <c r="L99" s="15"/>
      <c r="M99" s="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s="16" customFormat="1" ht="12.75" customHeight="1">
      <c r="A100" s="19"/>
      <c r="B100" s="1"/>
      <c r="C100" s="33"/>
      <c r="D100" s="1"/>
      <c r="E100" s="36"/>
      <c r="F100" s="36"/>
      <c r="G100" s="36"/>
      <c r="H100" s="2"/>
      <c r="I100" s="15"/>
      <c r="J100" s="15"/>
      <c r="K100" s="15"/>
      <c r="L100" s="15"/>
      <c r="M100" s="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s="16" customFormat="1" ht="12.75" customHeight="1">
      <c r="A101" s="19"/>
      <c r="B101" s="1"/>
      <c r="C101" s="33"/>
      <c r="D101" s="1"/>
      <c r="E101" s="36"/>
      <c r="F101" s="36"/>
      <c r="G101" s="36"/>
      <c r="H101" s="2"/>
      <c r="I101" s="15"/>
      <c r="J101" s="15"/>
      <c r="K101" s="15"/>
      <c r="L101" s="15"/>
      <c r="M101" s="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s="16" customFormat="1" ht="12.75" customHeight="1">
      <c r="A102" s="28"/>
      <c r="B102" s="1"/>
      <c r="C102" s="28"/>
      <c r="D102" s="1"/>
      <c r="E102" s="2"/>
      <c r="F102" s="2"/>
      <c r="G102" s="2"/>
      <c r="H102" s="2"/>
      <c r="I102" s="15"/>
      <c r="J102" s="15"/>
      <c r="K102" s="15"/>
      <c r="L102" s="15"/>
      <c r="M102" s="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s="16" customFormat="1" ht="12.75" customHeight="1">
      <c r="A103" s="34" t="s">
        <v>65</v>
      </c>
      <c r="B103" s="34"/>
      <c r="C103" s="34"/>
      <c r="D103" s="34"/>
      <c r="E103" s="34"/>
      <c r="F103" s="34"/>
      <c r="G103" s="34"/>
      <c r="H103" s="2"/>
      <c r="I103" s="15"/>
      <c r="J103" s="15"/>
      <c r="K103" s="15"/>
      <c r="L103" s="15"/>
      <c r="M103" s="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s="16" customFormat="1" ht="12.75" customHeight="1">
      <c r="A104" s="28"/>
      <c r="B104" s="1"/>
      <c r="C104" s="28"/>
      <c r="D104" s="1"/>
      <c r="E104" s="2"/>
      <c r="F104" s="2"/>
      <c r="G104" s="2"/>
      <c r="H104" s="2"/>
      <c r="I104" s="15"/>
      <c r="J104" s="15"/>
      <c r="K104" s="15"/>
      <c r="L104" s="15"/>
      <c r="M104" s="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s="16" customFormat="1" ht="12.75" customHeight="1">
      <c r="A105" s="19" t="s">
        <v>66</v>
      </c>
      <c r="B105" s="1"/>
      <c r="C105" s="37"/>
      <c r="D105" s="1"/>
      <c r="E105" s="21" t="s">
        <v>67</v>
      </c>
      <c r="F105" s="21"/>
      <c r="G105" s="21"/>
      <c r="H105" s="1"/>
      <c r="I105" s="15"/>
      <c r="J105" s="15"/>
      <c r="K105" s="15"/>
      <c r="L105" s="15"/>
      <c r="M105" s="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s="16" customFormat="1" ht="12.75" customHeight="1">
      <c r="A106" s="19" t="s">
        <v>68</v>
      </c>
      <c r="B106" s="1"/>
      <c r="C106" s="37"/>
      <c r="D106" s="1"/>
      <c r="E106" s="21"/>
      <c r="F106" s="21"/>
      <c r="G106" s="21"/>
      <c r="H106" s="1"/>
      <c r="I106" s="15"/>
      <c r="J106" s="15"/>
      <c r="K106" s="15"/>
      <c r="L106" s="15"/>
      <c r="M106" s="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s="16" customFormat="1" ht="12.75" customHeight="1">
      <c r="A107" s="19"/>
      <c r="B107" s="1"/>
      <c r="C107" s="19"/>
      <c r="D107" s="1"/>
      <c r="E107" s="21"/>
      <c r="F107" s="21"/>
      <c r="G107" s="21"/>
      <c r="H107" s="1"/>
      <c r="I107" s="15"/>
      <c r="J107" s="15"/>
      <c r="K107" s="15"/>
      <c r="L107" s="15"/>
      <c r="M107" s="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s="16" customFormat="1" ht="12.75" customHeight="1">
      <c r="A108" s="28" t="s">
        <v>69</v>
      </c>
      <c r="B108" s="1"/>
      <c r="C108" s="38">
        <f>Werbeeinnahme_pro_Buch+Sponsoreneinnahme_pro_Buch</f>
        <v>0</v>
      </c>
      <c r="D108" s="1"/>
      <c r="E108" s="21"/>
      <c r="F108" s="21"/>
      <c r="G108" s="21"/>
      <c r="H108" s="1"/>
      <c r="I108" s="15"/>
      <c r="J108" s="15"/>
      <c r="K108" s="15"/>
      <c r="L108" s="15"/>
      <c r="M108" s="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s="16" customFormat="1" ht="12.75" customHeight="1">
      <c r="A109" s="19"/>
      <c r="B109" s="1"/>
      <c r="C109" s="19"/>
      <c r="D109" s="1"/>
      <c r="E109" s="21"/>
      <c r="F109" s="21"/>
      <c r="G109" s="21"/>
      <c r="H109" s="1"/>
      <c r="I109" s="15"/>
      <c r="J109" s="15"/>
      <c r="K109" s="15"/>
      <c r="L109" s="15"/>
      <c r="M109" s="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s="16" customFormat="1" ht="12.75" customHeight="1">
      <c r="A110" s="19" t="s">
        <v>70</v>
      </c>
      <c r="B110" s="1"/>
      <c r="C110" s="37"/>
      <c r="D110" s="1"/>
      <c r="E110" s="21"/>
      <c r="F110" s="21"/>
      <c r="G110" s="21"/>
      <c r="H110" s="1"/>
      <c r="I110" s="15"/>
      <c r="J110" s="15"/>
      <c r="K110" s="15"/>
      <c r="L110" s="15"/>
      <c r="M110" s="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s="16" customFormat="1" ht="12.75" customHeight="1">
      <c r="A111" s="19" t="s">
        <v>71</v>
      </c>
      <c r="B111" s="1"/>
      <c r="C111" s="37"/>
      <c r="D111" s="1"/>
      <c r="E111" s="21"/>
      <c r="F111" s="21"/>
      <c r="G111" s="21"/>
      <c r="H111" s="1"/>
      <c r="I111" s="15"/>
      <c r="J111" s="15"/>
      <c r="K111" s="15"/>
      <c r="L111" s="15"/>
      <c r="M111" s="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s="16" customFormat="1" ht="12.75" customHeight="1">
      <c r="A112" s="28"/>
      <c r="B112" s="1"/>
      <c r="C112" s="19"/>
      <c r="D112" s="1"/>
      <c r="E112" s="21"/>
      <c r="F112" s="21"/>
      <c r="G112" s="21"/>
      <c r="H112" s="1"/>
      <c r="I112" s="15"/>
      <c r="J112" s="15"/>
      <c r="K112" s="15"/>
      <c r="L112" s="15"/>
      <c r="M112" s="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s="16" customFormat="1" ht="12.75" customHeight="1">
      <c r="A113" s="28" t="s">
        <v>72</v>
      </c>
      <c r="B113" s="1"/>
      <c r="C113" s="38">
        <f>Werbeeinnahmen_pro_Exemplar+Sponsoreneinnahme_pro_Exemplar</f>
        <v>0</v>
      </c>
      <c r="D113" s="1"/>
      <c r="E113" s="21"/>
      <c r="F113" s="21"/>
      <c r="G113" s="21"/>
      <c r="H113" s="1"/>
      <c r="I113" s="15"/>
      <c r="J113" s="15"/>
      <c r="K113" s="15"/>
      <c r="L113" s="15"/>
      <c r="M113" s="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s="16" customFormat="1" ht="12.75" customHeight="1">
      <c r="A114" s="39"/>
      <c r="B114" s="5"/>
      <c r="C114" s="39"/>
      <c r="D114" s="5"/>
      <c r="E114" s="21"/>
      <c r="F114" s="21"/>
      <c r="G114" s="21"/>
      <c r="H114" s="5"/>
      <c r="I114" s="15"/>
      <c r="J114" s="15"/>
      <c r="K114" s="15"/>
      <c r="L114" s="15"/>
      <c r="M114" s="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s="16" customFormat="1" ht="12.75" customHeight="1">
      <c r="A115" s="5"/>
      <c r="B115" s="5"/>
      <c r="C115" s="5"/>
      <c r="D115" s="5"/>
      <c r="E115" s="21"/>
      <c r="F115" s="21"/>
      <c r="G115" s="21"/>
      <c r="H115" s="5"/>
      <c r="I115" s="15"/>
      <c r="J115" s="15"/>
      <c r="K115" s="15"/>
      <c r="L115" s="15"/>
      <c r="M115" s="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s="16" customFormat="1" ht="12.75" customHeight="1">
      <c r="A116" s="34" t="s">
        <v>73</v>
      </c>
      <c r="B116" s="34"/>
      <c r="C116" s="34"/>
      <c r="D116" s="34"/>
      <c r="E116" s="34"/>
      <c r="F116" s="34"/>
      <c r="G116" s="34"/>
      <c r="H116" s="30"/>
      <c r="I116" s="15"/>
      <c r="J116" s="15"/>
      <c r="K116" s="15"/>
      <c r="L116" s="15"/>
      <c r="M116" s="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s="16" customFormat="1" ht="12.75" customHeight="1">
      <c r="A117" s="1"/>
      <c r="B117" s="1"/>
      <c r="C117" s="1"/>
      <c r="D117" s="1"/>
      <c r="E117" s="2"/>
      <c r="F117" s="2"/>
      <c r="G117" s="2"/>
      <c r="H117" s="2"/>
      <c r="I117" s="15"/>
      <c r="J117" s="15"/>
      <c r="K117" s="15"/>
      <c r="L117" s="15"/>
      <c r="M117" s="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s="16" customFormat="1" ht="16.5" customHeight="1">
      <c r="A118" s="40" t="s">
        <v>74</v>
      </c>
      <c r="B118" s="1"/>
      <c r="C118" s="41">
        <v>0.35</v>
      </c>
      <c r="D118" s="42" t="s">
        <v>75</v>
      </c>
      <c r="E118" s="43" t="s">
        <v>76</v>
      </c>
      <c r="F118" s="43"/>
      <c r="G118" s="43"/>
      <c r="H118" s="2"/>
      <c r="I118" s="3"/>
      <c r="J118" s="44"/>
      <c r="K118" s="45"/>
      <c r="L118" s="4"/>
      <c r="M118" s="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s="16" customFormat="1" ht="25.5">
      <c r="A119" s="40" t="s">
        <v>77</v>
      </c>
      <c r="B119" s="1"/>
      <c r="C119" s="41">
        <v>0.7</v>
      </c>
      <c r="D119" s="42" t="s">
        <v>75</v>
      </c>
      <c r="E119" s="43"/>
      <c r="F119" s="43"/>
      <c r="G119" s="43"/>
      <c r="H119" s="2"/>
      <c r="I119" s="3" t="s">
        <v>78</v>
      </c>
      <c r="J119" s="46">
        <f>IF(IF(Amazon_Listenpreis&lt;Minimal_Preis_Tantieme_2,1,0)+IF(Amazon_Listenpreis&gt;Maximal_Preis_Tantieme_2,1,0)=1,0,Tantieme_2_Prozent)</f>
        <v>0</v>
      </c>
      <c r="K119" s="4"/>
      <c r="L119" s="4"/>
      <c r="M119" s="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s="16" customFormat="1" ht="16.5">
      <c r="A120" s="19" t="s">
        <v>79</v>
      </c>
      <c r="B120" s="1"/>
      <c r="C120" s="47">
        <v>2.6</v>
      </c>
      <c r="D120" s="42" t="s">
        <v>75</v>
      </c>
      <c r="E120" s="43"/>
      <c r="F120" s="43"/>
      <c r="G120" s="43"/>
      <c r="H120" s="2"/>
      <c r="I120" s="3"/>
      <c r="J120" s="4"/>
      <c r="K120" s="4"/>
      <c r="L120" s="4"/>
      <c r="M120" s="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s="16" customFormat="1" ht="16.5">
      <c r="A121" s="19" t="s">
        <v>80</v>
      </c>
      <c r="B121" s="1"/>
      <c r="C121" s="47">
        <v>9.7</v>
      </c>
      <c r="D121" s="42" t="s">
        <v>75</v>
      </c>
      <c r="E121" s="43"/>
      <c r="F121" s="43"/>
      <c r="G121" s="43"/>
      <c r="H121" s="2"/>
      <c r="I121" s="3"/>
      <c r="J121" s="4"/>
      <c r="K121" s="4"/>
      <c r="L121" s="4"/>
      <c r="M121" s="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s="16" customFormat="1" ht="16.5">
      <c r="A122" s="19" t="s">
        <v>81</v>
      </c>
      <c r="B122" s="1"/>
      <c r="C122" s="48">
        <v>0.12</v>
      </c>
      <c r="D122" s="42" t="s">
        <v>75</v>
      </c>
      <c r="E122" s="43"/>
      <c r="F122" s="43"/>
      <c r="G122" s="43"/>
      <c r="H122" s="2"/>
      <c r="I122" s="3"/>
      <c r="J122" s="4"/>
      <c r="K122" s="4"/>
      <c r="L122" s="4"/>
      <c r="M122" s="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s="16" customFormat="1" ht="16.5" customHeight="1">
      <c r="A123" s="25" t="s">
        <v>82</v>
      </c>
      <c r="B123" s="1"/>
      <c r="C123" s="49">
        <v>0.03</v>
      </c>
      <c r="D123" s="50" t="s">
        <v>75</v>
      </c>
      <c r="E123" s="51" t="s">
        <v>83</v>
      </c>
      <c r="F123" s="51"/>
      <c r="G123" s="51"/>
      <c r="H123" s="2"/>
      <c r="I123" s="3" t="s">
        <v>84</v>
      </c>
      <c r="J123" s="44">
        <f>Amazon_Listenpreis-Amazon_Listenpreis/(100+Umsatzsteuersatz_Amazon*100)*100</f>
        <v>0</v>
      </c>
      <c r="K123" s="4"/>
      <c r="L123" s="4"/>
      <c r="M123" s="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s="16" customFormat="1" ht="12.75" customHeight="1">
      <c r="A124" s="25"/>
      <c r="B124" s="1"/>
      <c r="C124" s="1"/>
      <c r="D124" s="1"/>
      <c r="E124" s="51"/>
      <c r="F124" s="51"/>
      <c r="G124" s="51"/>
      <c r="H124" s="2"/>
      <c r="I124" s="3"/>
      <c r="J124" s="4"/>
      <c r="K124" s="4"/>
      <c r="L124" s="4"/>
      <c r="M124" s="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s="16" customFormat="1" ht="12.75" customHeight="1">
      <c r="A125" s="25"/>
      <c r="B125" s="1"/>
      <c r="C125" s="1"/>
      <c r="D125" s="1"/>
      <c r="E125" s="51"/>
      <c r="F125" s="51"/>
      <c r="G125" s="51"/>
      <c r="H125" s="2"/>
      <c r="I125" s="3"/>
      <c r="J125" s="4"/>
      <c r="K125" s="4"/>
      <c r="L125" s="4"/>
      <c r="M125" s="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s="16" customFormat="1" ht="12.75" customHeight="1">
      <c r="A126" s="5"/>
      <c r="B126" s="1"/>
      <c r="C126" s="1"/>
      <c r="D126" s="1"/>
      <c r="E126" s="2"/>
      <c r="F126" s="2"/>
      <c r="G126" s="2"/>
      <c r="H126" s="2"/>
      <c r="I126" s="3"/>
      <c r="J126" s="4"/>
      <c r="K126" s="4"/>
      <c r="L126" s="4"/>
      <c r="M126" s="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s="16" customFormat="1" ht="12.75" customHeight="1">
      <c r="A127" s="34" t="s">
        <v>85</v>
      </c>
      <c r="B127" s="34"/>
      <c r="C127" s="34"/>
      <c r="D127" s="34"/>
      <c r="E127" s="34"/>
      <c r="F127" s="34"/>
      <c r="G127" s="34"/>
      <c r="H127" s="2"/>
      <c r="I127" s="3"/>
      <c r="J127" s="4"/>
      <c r="K127" s="4"/>
      <c r="L127" s="4"/>
      <c r="M127" s="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s="16" customFormat="1" ht="12.75" customHeight="1">
      <c r="A128" s="5"/>
      <c r="B128" s="1"/>
      <c r="C128" s="1"/>
      <c r="D128" s="1"/>
      <c r="E128" s="2"/>
      <c r="F128" s="2"/>
      <c r="G128" s="2"/>
      <c r="H128" s="2"/>
      <c r="I128" s="3"/>
      <c r="J128" s="4"/>
      <c r="K128" s="4"/>
      <c r="L128" s="4"/>
      <c r="M128" s="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s="16" customFormat="1" ht="12.75" customHeight="1">
      <c r="A129" s="19" t="s">
        <v>86</v>
      </c>
      <c r="B129" s="1"/>
      <c r="C129" s="24"/>
      <c r="D129" s="1"/>
      <c r="E129" s="21" t="s">
        <v>87</v>
      </c>
      <c r="F129" s="21"/>
      <c r="G129" s="21"/>
      <c r="H129" s="2"/>
      <c r="I129" s="3"/>
      <c r="J129" s="4"/>
      <c r="K129" s="4"/>
      <c r="L129" s="4"/>
      <c r="M129" s="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s="16" customFormat="1" ht="12.75" customHeight="1">
      <c r="A130" s="19" t="s">
        <v>88</v>
      </c>
      <c r="B130" s="1"/>
      <c r="C130" s="24"/>
      <c r="D130" s="1"/>
      <c r="E130" s="21"/>
      <c r="F130" s="21"/>
      <c r="G130" s="21"/>
      <c r="H130" s="2"/>
      <c r="I130" s="3" t="s">
        <v>89</v>
      </c>
      <c r="J130" s="44">
        <f>Transfer_Kosten_pro_MByte*ROUNDUP(Datenmenge_pro_Exemplar,0)</f>
        <v>0</v>
      </c>
      <c r="K130" s="4"/>
      <c r="L130" s="4"/>
      <c r="M130" s="52"/>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s="16" customFormat="1" ht="12.75" customHeight="1">
      <c r="A131" s="25" t="s">
        <v>90</v>
      </c>
      <c r="B131" s="1"/>
      <c r="C131" s="20"/>
      <c r="D131" s="1"/>
      <c r="E131" s="21"/>
      <c r="F131" s="21"/>
      <c r="G131" s="21"/>
      <c r="H131" s="2"/>
      <c r="I131" s="3"/>
      <c r="J131" s="44"/>
      <c r="K131" s="4"/>
      <c r="L131" s="4"/>
      <c r="M131" s="52"/>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s="16" customFormat="1" ht="12.75" customHeight="1">
      <c r="A132" s="53" t="s">
        <v>91</v>
      </c>
      <c r="B132" s="1"/>
      <c r="C132" s="29">
        <f>Endkunden_Brutto_VK/(1+Umsatzsteuersatz_Amazon)*1</f>
        <v>0</v>
      </c>
      <c r="D132" s="1"/>
      <c r="E132" s="21"/>
      <c r="F132" s="21"/>
      <c r="G132" s="21"/>
      <c r="H132" s="2"/>
      <c r="I132" s="3"/>
      <c r="J132" s="44"/>
      <c r="K132" s="4"/>
      <c r="L132" s="4"/>
      <c r="M132" s="52"/>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s="16" customFormat="1" ht="12.75" customHeight="1">
      <c r="A133" s="54" t="s">
        <v>92</v>
      </c>
      <c r="B133" s="1"/>
      <c r="C133" s="55"/>
      <c r="D133" s="1"/>
      <c r="E133" s="21"/>
      <c r="F133" s="21"/>
      <c r="G133" s="21"/>
      <c r="H133" s="2"/>
      <c r="I133" s="3" t="s">
        <v>93</v>
      </c>
      <c r="J133" s="44">
        <f>Amazon_Listenpreis*Rabatt</f>
        <v>0</v>
      </c>
      <c r="K133" s="4"/>
      <c r="L133" s="4"/>
      <c r="M133" s="52"/>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s="16" customFormat="1" ht="12.75" customHeight="1">
      <c r="A134" s="5"/>
      <c r="B134" s="1"/>
      <c r="C134" s="1"/>
      <c r="D134" s="1"/>
      <c r="E134" s="2"/>
      <c r="F134" s="2"/>
      <c r="G134" s="2"/>
      <c r="H134" s="2"/>
      <c r="I134" s="3"/>
      <c r="J134" s="4"/>
      <c r="K134" s="4"/>
      <c r="L134" s="4"/>
      <c r="M134" s="52"/>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s="16" customFormat="1" ht="12.75" customHeight="1">
      <c r="A135" s="56" t="s">
        <v>94</v>
      </c>
      <c r="B135" s="56"/>
      <c r="C135" s="56"/>
      <c r="D135" s="56"/>
      <c r="E135" s="56"/>
      <c r="F135" s="56"/>
      <c r="G135" s="56"/>
      <c r="H135" s="2"/>
      <c r="I135" s="3"/>
      <c r="J135" s="57" t="s">
        <v>95</v>
      </c>
      <c r="K135" s="57" t="s">
        <v>95</v>
      </c>
      <c r="L135" s="57"/>
      <c r="M135" s="52"/>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s="16" customFormat="1" ht="12.75" customHeight="1">
      <c r="A136" s="58"/>
      <c r="B136" s="59"/>
      <c r="C136" s="59"/>
      <c r="D136" s="59"/>
      <c r="E136" s="60"/>
      <c r="F136" s="60"/>
      <c r="G136" s="60"/>
      <c r="H136" s="2"/>
      <c r="I136" s="3"/>
      <c r="J136" s="61" t="s">
        <v>96</v>
      </c>
      <c r="K136" s="57" t="s">
        <v>97</v>
      </c>
      <c r="L136" s="57"/>
      <c r="M136" s="52"/>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s="16" customFormat="1" ht="12.75" customHeight="1">
      <c r="A137" s="62" t="s">
        <v>98</v>
      </c>
      <c r="B137" s="59"/>
      <c r="C137" s="63">
        <f>Summe_zeitbasierte_Honorare+Summe_Pausch_Honorare+Summe_Lizenz_pro_Buch+Summe_Kosten_Listungen_ISBN-Summe_Werbe_Sponsoren_Einnahmen_pro_Buch</f>
        <v>5.9</v>
      </c>
      <c r="D137" s="59"/>
      <c r="E137" s="64" t="s">
        <v>99</v>
      </c>
      <c r="F137" s="64"/>
      <c r="G137" s="64"/>
      <c r="H137" s="65"/>
      <c r="I137" s="3" t="s">
        <v>100</v>
      </c>
      <c r="J137" s="61" t="s">
        <v>101</v>
      </c>
      <c r="K137" s="61" t="s">
        <v>102</v>
      </c>
      <c r="L137" s="4"/>
      <c r="M137" s="52"/>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s="16" customFormat="1" ht="12.75" customHeight="1">
      <c r="A138" s="59"/>
      <c r="B138" s="59"/>
      <c r="C138" s="59"/>
      <c r="D138" s="59"/>
      <c r="E138" s="60"/>
      <c r="F138" s="60"/>
      <c r="G138" s="60"/>
      <c r="H138" s="2"/>
      <c r="I138" s="3" t="s">
        <v>103</v>
      </c>
      <c r="J138" s="44">
        <f>Summe_zeitbasierte_Honorare+Summe_Pausch_Honorare</f>
        <v>0</v>
      </c>
      <c r="K138" s="4"/>
      <c r="L138" s="61"/>
      <c r="M138" s="52"/>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s="16" customFormat="1" ht="12.75" customHeight="1">
      <c r="A139" s="62" t="s">
        <v>104</v>
      </c>
      <c r="B139" s="59"/>
      <c r="C139" s="29">
        <f>Amazon_Listenpreis*Tantieme_1_Prozent-Umsatzsteuer_pro_Exemplar_in_Euro</f>
        <v>0</v>
      </c>
      <c r="D139" s="59"/>
      <c r="E139" s="66" t="s">
        <v>105</v>
      </c>
      <c r="F139" s="66"/>
      <c r="G139" s="66"/>
      <c r="H139" s="2"/>
      <c r="I139" s="3" t="s">
        <v>106</v>
      </c>
      <c r="J139" s="44">
        <f>Summe_Lizenz_pro_Buch</f>
        <v>0</v>
      </c>
      <c r="K139" s="44">
        <f>Summe_Lizenz_pro_Exemplar</f>
        <v>0</v>
      </c>
      <c r="L139" s="4"/>
      <c r="M139" s="52"/>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s="16" customFormat="1" ht="12.75" customHeight="1">
      <c r="A140" s="62" t="s">
        <v>107</v>
      </c>
      <c r="B140" s="59"/>
      <c r="C140" s="29">
        <f>IF(Gefilterte_Tantiemen_Option_2=0,"",((Amazon_Listenpreis-Umsatzsteuer_pro_Exemplar_in_Euro-Transferkosten_pro_Eemplar_in_Euro)*Tantieme_2_Prozent))</f>
        <v>0</v>
      </c>
      <c r="D140" s="67" t="s">
        <v>75</v>
      </c>
      <c r="E140" s="66"/>
      <c r="F140" s="66"/>
      <c r="G140" s="66"/>
      <c r="H140" s="2"/>
      <c r="I140" s="3" t="s">
        <v>108</v>
      </c>
      <c r="J140" s="44">
        <f>Summe_Kosten_Listungen_ISBN</f>
        <v>5.9</v>
      </c>
      <c r="K140" s="4"/>
      <c r="L140" s="44"/>
      <c r="M140" s="52"/>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s="16" customFormat="1" ht="12.75" customHeight="1">
      <c r="A141" s="62"/>
      <c r="B141" s="59"/>
      <c r="C141" s="59"/>
      <c r="D141" s="59"/>
      <c r="E141" s="66"/>
      <c r="F141" s="66"/>
      <c r="G141" s="66"/>
      <c r="H141" s="2"/>
      <c r="I141" s="3" t="s">
        <v>109</v>
      </c>
      <c r="J141" s="44"/>
      <c r="K141" s="44">
        <f>Rabatt_pro_Exemplar_in_Euro</f>
        <v>0</v>
      </c>
      <c r="L141" s="44"/>
      <c r="M141" s="52"/>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s="16" customFormat="1" ht="12.75" customHeight="1">
      <c r="A142" s="62" t="s">
        <v>110</v>
      </c>
      <c r="B142" s="59"/>
      <c r="C142" s="29">
        <f>Amazon_Listenpreis-Rabatt_pro_Exemplar_in_Euro</f>
        <v>0</v>
      </c>
      <c r="D142" s="59"/>
      <c r="E142" s="66"/>
      <c r="F142" s="66"/>
      <c r="G142" s="66"/>
      <c r="H142" s="2"/>
      <c r="I142" s="3"/>
      <c r="J142" s="44"/>
      <c r="K142" s="44"/>
      <c r="L142" s="44"/>
      <c r="M142" s="52"/>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s="16" customFormat="1" ht="12.75" customHeight="1">
      <c r="A143" s="59"/>
      <c r="B143" s="59"/>
      <c r="C143" s="59"/>
      <c r="D143" s="59"/>
      <c r="E143" s="66"/>
      <c r="F143" s="66"/>
      <c r="G143" s="66"/>
      <c r="H143" s="2"/>
      <c r="I143" s="3"/>
      <c r="J143" s="4"/>
      <c r="K143" s="4"/>
      <c r="L143" s="44"/>
      <c r="M143" s="52"/>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s="16" customFormat="1" ht="12.75" customHeight="1">
      <c r="A144" s="68" t="s">
        <v>111</v>
      </c>
      <c r="B144" s="59"/>
      <c r="C144" s="69" t="e">
        <f>(Fixkosten_gesamt-Fixeinnahmen_gesamt)/(Auflagenabh_Einnahmen_Opt_1_gesamt-Auflagenabh_Kosten_gesamt)</f>
        <v>#DIV/0!</v>
      </c>
      <c r="D144" s="67" t="s">
        <v>75</v>
      </c>
      <c r="E144" s="70" t="s">
        <v>112</v>
      </c>
      <c r="F144" s="70"/>
      <c r="G144" s="70"/>
      <c r="H144" s="1"/>
      <c r="I144" s="71" t="s">
        <v>113</v>
      </c>
      <c r="J144" s="72">
        <f>SUM(J138:J143)</f>
        <v>5.9</v>
      </c>
      <c r="K144" s="72">
        <f>SUM(K138:K143)</f>
        <v>0</v>
      </c>
      <c r="L144" s="72"/>
      <c r="M144" s="52"/>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s="16" customFormat="1" ht="12.75" customHeight="1">
      <c r="A145" s="68" t="s">
        <v>114</v>
      </c>
      <c r="B145" s="59"/>
      <c r="C145" s="69">
        <f>IF(Gefilterte_Tantiemen_Option_2=0,"",(Fixkosten_gesamt-Fixeinnahmen_gesamt)/(Auflagenabh_Einnahmen_Opt_2_gesamt-Auflagenabh_Kosten_gesamt))</f>
        <v>0</v>
      </c>
      <c r="D145" s="67" t="s">
        <v>75</v>
      </c>
      <c r="E145" s="70"/>
      <c r="F145" s="70"/>
      <c r="G145" s="70"/>
      <c r="H145" s="1"/>
      <c r="I145" s="4"/>
      <c r="J145" s="4"/>
      <c r="K145" s="4"/>
      <c r="L145" s="4"/>
      <c r="M145" s="52"/>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s="16" customFormat="1" ht="12.75" customHeight="1">
      <c r="A146" s="68"/>
      <c r="B146" s="59"/>
      <c r="C146" s="59"/>
      <c r="D146" s="59"/>
      <c r="E146" s="70"/>
      <c r="F146" s="70"/>
      <c r="G146" s="70"/>
      <c r="H146" s="1"/>
      <c r="I146" s="3" t="s">
        <v>115</v>
      </c>
      <c r="J146" s="61" t="s">
        <v>101</v>
      </c>
      <c r="K146" s="57" t="s">
        <v>116</v>
      </c>
      <c r="L146" s="57"/>
      <c r="M146" s="52"/>
      <c r="N146" s="73"/>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s="16" customFormat="1" ht="12.75" customHeight="1">
      <c r="A147" s="68"/>
      <c r="B147" s="59"/>
      <c r="C147" s="59"/>
      <c r="D147" s="59"/>
      <c r="E147" s="70"/>
      <c r="F147" s="70"/>
      <c r="G147" s="70"/>
      <c r="H147" s="1"/>
      <c r="I147" s="4"/>
      <c r="J147" s="4"/>
      <c r="K147" s="61" t="s">
        <v>117</v>
      </c>
      <c r="L147" s="61" t="s">
        <v>118</v>
      </c>
      <c r="M147" s="52"/>
      <c r="N147" s="73"/>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s="16" customFormat="1" ht="12.75" customHeight="1">
      <c r="A148" s="68"/>
      <c r="B148" s="59"/>
      <c r="C148" s="59"/>
      <c r="D148" s="59"/>
      <c r="E148" s="70"/>
      <c r="F148" s="70"/>
      <c r="G148" s="70"/>
      <c r="H148" s="1"/>
      <c r="I148" s="3" t="s">
        <v>119</v>
      </c>
      <c r="J148" s="44">
        <f>Summe_Werbe_Sponsoren_Einnahmen_pro_Buch</f>
        <v>0</v>
      </c>
      <c r="K148" s="44">
        <f>Summe_Werbe_Sponsoren_Einnahmen_pro_Exemplar</f>
        <v>0</v>
      </c>
      <c r="L148" s="44">
        <f>Summe_Werbe_Sponsoren_Einnahmen_pro_Exemplar</f>
        <v>0</v>
      </c>
      <c r="M148" s="5"/>
      <c r="N148" s="73"/>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s="16" customFormat="1" ht="12.75" customHeight="1">
      <c r="A149" s="68"/>
      <c r="B149" s="59"/>
      <c r="C149" s="59"/>
      <c r="D149" s="59"/>
      <c r="E149" s="70"/>
      <c r="F149" s="70"/>
      <c r="G149" s="70"/>
      <c r="H149" s="1"/>
      <c r="I149" s="3" t="s">
        <v>120</v>
      </c>
      <c r="J149" s="4"/>
      <c r="K149" s="44">
        <f>Tantieme_pro_Ex_Option1</f>
        <v>0</v>
      </c>
      <c r="L149" s="44">
        <f>Tantieme_pro_Ex_Option2</f>
        <v>0</v>
      </c>
      <c r="M149" s="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6" customFormat="1" ht="12.75" customHeight="1">
      <c r="A150" s="59"/>
      <c r="B150" s="59"/>
      <c r="C150" s="59"/>
      <c r="D150" s="59"/>
      <c r="E150" s="70"/>
      <c r="F150" s="70"/>
      <c r="G150" s="70"/>
      <c r="H150" s="1"/>
      <c r="I150" s="71" t="s">
        <v>121</v>
      </c>
      <c r="J150" s="72">
        <f>SUM(J148:J149)</f>
        <v>0</v>
      </c>
      <c r="K150" s="72">
        <f>SUM(K148:K149)</f>
        <v>0</v>
      </c>
      <c r="L150" s="72">
        <f>SUM(L148:L149)</f>
        <v>0</v>
      </c>
      <c r="M150" s="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s="16" customFormat="1" ht="12.75" customHeight="1">
      <c r="A151" s="59"/>
      <c r="B151" s="59"/>
      <c r="C151" s="59"/>
      <c r="D151" s="59"/>
      <c r="E151" s="70"/>
      <c r="F151" s="70"/>
      <c r="G151" s="70"/>
      <c r="H151" s="1"/>
      <c r="I151" s="3"/>
      <c r="J151" s="4"/>
      <c r="K151" s="4"/>
      <c r="L151" s="4"/>
      <c r="M151" s="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s="16" customFormat="1" ht="12.75" customHeight="1">
      <c r="A152" s="14" t="s">
        <v>122</v>
      </c>
      <c r="B152" s="14"/>
      <c r="C152" s="14"/>
      <c r="D152" s="14"/>
      <c r="E152" s="14"/>
      <c r="F152" s="14"/>
      <c r="G152" s="14"/>
      <c r="H152" s="2"/>
      <c r="I152" s="3"/>
      <c r="J152" s="4"/>
      <c r="K152" s="4"/>
      <c r="L152" s="4"/>
      <c r="M152" s="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s="16" customFormat="1" ht="12.75" customHeight="1">
      <c r="A153" s="1"/>
      <c r="B153" s="1"/>
      <c r="C153" s="1"/>
      <c r="D153" s="1"/>
      <c r="E153" s="2"/>
      <c r="F153" s="2"/>
      <c r="G153" s="2"/>
      <c r="H153" s="2"/>
      <c r="I153" s="3"/>
      <c r="J153" s="4"/>
      <c r="K153" s="4"/>
      <c r="L153" s="4"/>
      <c r="M153" s="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s="16" customFormat="1" ht="12.75" customHeight="1">
      <c r="A154" s="19" t="s">
        <v>123</v>
      </c>
      <c r="B154" s="1"/>
      <c r="C154" s="24">
        <v>0</v>
      </c>
      <c r="D154" s="1"/>
      <c r="E154" s="21" t="s">
        <v>124</v>
      </c>
      <c r="F154" s="21"/>
      <c r="G154" s="21"/>
      <c r="H154" s="1"/>
      <c r="I154" s="3" t="s">
        <v>125</v>
      </c>
      <c r="J154" s="61" t="s">
        <v>126</v>
      </c>
      <c r="K154" s="61" t="s">
        <v>127</v>
      </c>
      <c r="L154" s="61" t="s">
        <v>128</v>
      </c>
      <c r="M154" s="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s="16" customFormat="1" ht="12.75" customHeight="1">
      <c r="A155" s="19" t="s">
        <v>129</v>
      </c>
      <c r="B155" s="1"/>
      <c r="C155" s="24">
        <v>10</v>
      </c>
      <c r="D155" s="1"/>
      <c r="E155" s="21"/>
      <c r="F155" s="21"/>
      <c r="G155" s="21"/>
      <c r="H155" s="1"/>
      <c r="I155" s="3">
        <f>Grafik_1_Untergrenze_in_Tsd</f>
        <v>0</v>
      </c>
      <c r="J155" s="74">
        <f>Fixkosten_gesamt+Auflagenabh_Kosten_gesamt*I155*1000</f>
        <v>5.9</v>
      </c>
      <c r="K155" s="74">
        <f>Fixeinnahmen_gesamt+(Auflagenabh_Einnahmen_Opt_1_gesamt)*I155*1000</f>
        <v>0</v>
      </c>
      <c r="L155" s="74">
        <f>IF(Gefilterte_Tantiemen_Option_2=0,"",Fixeinnahmen_gesamt+(Auflagenabh_Einnahmen_Opt_2_gesamt)*I155*1000)</f>
        <v>0</v>
      </c>
      <c r="M155" s="75"/>
      <c r="N155" s="73"/>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s="16" customFormat="1" ht="12.75" customHeight="1">
      <c r="A156" s="1"/>
      <c r="B156" s="1"/>
      <c r="C156" s="1"/>
      <c r="D156" s="1"/>
      <c r="E156" s="21"/>
      <c r="F156" s="21"/>
      <c r="G156" s="21"/>
      <c r="H156" s="1"/>
      <c r="I156" s="3">
        <f>I155+((Grafik_1_Obergrenze_in_Tsd-Grafik_1_Untergrenze_in_Tsd)/10)</f>
        <v>1</v>
      </c>
      <c r="J156" s="74">
        <f>Fixkosten_gesamt+Auflagenabh_Kosten_gesamt*I156*1000</f>
        <v>5.9</v>
      </c>
      <c r="K156" s="74">
        <f>Fixeinnahmen_gesamt+(Auflagenabh_Einnahmen_Opt_1_gesamt)*I156*1000</f>
        <v>0</v>
      </c>
      <c r="L156" s="74">
        <f>IF(Gefilterte_Tantiemen_Option_2=0,"",Fixeinnahmen_gesamt+(Auflagenabh_Einnahmen_Opt_2_gesamt)*I156*1000)</f>
        <v>0</v>
      </c>
      <c r="M156" s="75"/>
      <c r="N156" s="73"/>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s="16" customFormat="1" ht="12.75" customHeight="1">
      <c r="A157" s="1"/>
      <c r="B157" s="1"/>
      <c r="C157" s="1"/>
      <c r="D157" s="1"/>
      <c r="E157" s="21"/>
      <c r="F157" s="21"/>
      <c r="G157" s="21"/>
      <c r="H157" s="1"/>
      <c r="I157" s="3">
        <f>I156+((Grafik_1_Obergrenze_in_Tsd-Grafik_1_Untergrenze_in_Tsd)/10)</f>
        <v>2</v>
      </c>
      <c r="J157" s="74">
        <f>Fixkosten_gesamt+Auflagenabh_Kosten_gesamt*I157*1000</f>
        <v>5.9</v>
      </c>
      <c r="K157" s="74">
        <f>Fixeinnahmen_gesamt+(Auflagenabh_Einnahmen_Opt_1_gesamt)*I157*1000</f>
        <v>0</v>
      </c>
      <c r="L157" s="74">
        <f>IF(Gefilterte_Tantiemen_Option_2=0,"",Fixeinnahmen_gesamt+(Auflagenabh_Einnahmen_Opt_2_gesamt)*I157*1000)</f>
        <v>0</v>
      </c>
      <c r="M157" s="75"/>
      <c r="N157" s="73"/>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s="16" customFormat="1" ht="12.75" customHeight="1">
      <c r="A158" s="1"/>
      <c r="B158" s="1"/>
      <c r="C158" s="1"/>
      <c r="D158" s="1"/>
      <c r="E158" s="21"/>
      <c r="F158" s="21"/>
      <c r="G158" s="21"/>
      <c r="H158" s="1"/>
      <c r="I158" s="3">
        <f>I157+((Grafik_1_Obergrenze_in_Tsd-Grafik_1_Untergrenze_in_Tsd)/10)</f>
        <v>3</v>
      </c>
      <c r="J158" s="74">
        <f>Fixkosten_gesamt+Auflagenabh_Kosten_gesamt*I158*1000</f>
        <v>5.9</v>
      </c>
      <c r="K158" s="74">
        <f>Fixeinnahmen_gesamt+(Auflagenabh_Einnahmen_Opt_1_gesamt)*I158*1000</f>
        <v>0</v>
      </c>
      <c r="L158" s="74">
        <f>IF(Gefilterte_Tantiemen_Option_2=0,"",Fixeinnahmen_gesamt+(Auflagenabh_Einnahmen_Opt_2_gesamt)*I158*1000)</f>
        <v>0</v>
      </c>
      <c r="M158" s="75"/>
      <c r="N158" s="73"/>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s="16" customFormat="1" ht="12.75" customHeight="1">
      <c r="A159" s="1"/>
      <c r="B159" s="1"/>
      <c r="C159" s="1"/>
      <c r="D159" s="1"/>
      <c r="E159" s="21"/>
      <c r="F159" s="21"/>
      <c r="G159" s="21"/>
      <c r="H159" s="1"/>
      <c r="I159" s="3">
        <f>I158+((Grafik_1_Obergrenze_in_Tsd-Grafik_1_Untergrenze_in_Tsd)/10)</f>
        <v>4</v>
      </c>
      <c r="J159" s="74">
        <f>Fixkosten_gesamt+Auflagenabh_Kosten_gesamt*I159*1000</f>
        <v>5.9</v>
      </c>
      <c r="K159" s="74">
        <f>Fixeinnahmen_gesamt+(Auflagenabh_Einnahmen_Opt_1_gesamt)*I159*1000</f>
        <v>0</v>
      </c>
      <c r="L159" s="74">
        <f>IF(Gefilterte_Tantiemen_Option_2=0,"",Fixeinnahmen_gesamt+(Auflagenabh_Einnahmen_Opt_2_gesamt)*I159*1000)</f>
        <v>0</v>
      </c>
      <c r="M159" s="75"/>
      <c r="N159" s="73"/>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s="16" customFormat="1" ht="12.75" customHeight="1">
      <c r="A160" s="1"/>
      <c r="B160" s="1"/>
      <c r="C160" s="1"/>
      <c r="D160" s="1"/>
      <c r="E160" s="21"/>
      <c r="F160" s="21"/>
      <c r="G160" s="21"/>
      <c r="H160" s="1"/>
      <c r="I160" s="3">
        <f>I159+((Grafik_1_Obergrenze_in_Tsd-Grafik_1_Untergrenze_in_Tsd)/10)</f>
        <v>5</v>
      </c>
      <c r="J160" s="74">
        <f>Fixkosten_gesamt+Auflagenabh_Kosten_gesamt*I160*1000</f>
        <v>5.9</v>
      </c>
      <c r="K160" s="74">
        <f>Fixeinnahmen_gesamt+(Auflagenabh_Einnahmen_Opt_1_gesamt)*I160*1000</f>
        <v>0</v>
      </c>
      <c r="L160" s="74">
        <f>IF(Gefilterte_Tantiemen_Option_2=0,"",Fixeinnahmen_gesamt+(Auflagenabh_Einnahmen_Opt_2_gesamt)*I160*1000)</f>
        <v>0</v>
      </c>
      <c r="M160" s="75"/>
      <c r="N160" s="73"/>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s="16" customFormat="1" ht="12.75" customHeight="1">
      <c r="A161" s="1"/>
      <c r="B161" s="1"/>
      <c r="C161" s="1"/>
      <c r="D161" s="1"/>
      <c r="E161" s="21"/>
      <c r="F161" s="21"/>
      <c r="G161" s="21"/>
      <c r="H161" s="1"/>
      <c r="I161" s="3">
        <f>I160+((Grafik_1_Obergrenze_in_Tsd-Grafik_1_Untergrenze_in_Tsd)/10)</f>
        <v>6</v>
      </c>
      <c r="J161" s="74">
        <f>Fixkosten_gesamt+Auflagenabh_Kosten_gesamt*I161*1000</f>
        <v>5.9</v>
      </c>
      <c r="K161" s="74">
        <f>Fixeinnahmen_gesamt+(Auflagenabh_Einnahmen_Opt_1_gesamt)*I161*1000</f>
        <v>0</v>
      </c>
      <c r="L161" s="74">
        <f>IF(Gefilterte_Tantiemen_Option_2=0,"",Fixeinnahmen_gesamt+(Auflagenabh_Einnahmen_Opt_2_gesamt)*I161*1000)</f>
        <v>0</v>
      </c>
      <c r="M161" s="75"/>
      <c r="N161" s="73"/>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s="16" customFormat="1" ht="12.75" customHeight="1">
      <c r="A162" s="1"/>
      <c r="B162" s="1"/>
      <c r="C162" s="1"/>
      <c r="D162" s="1"/>
      <c r="E162" s="21"/>
      <c r="F162" s="21"/>
      <c r="G162" s="21"/>
      <c r="H162" s="1"/>
      <c r="I162" s="3">
        <f>I161+((Grafik_1_Obergrenze_in_Tsd-Grafik_1_Untergrenze_in_Tsd)/10)</f>
        <v>7</v>
      </c>
      <c r="J162" s="74">
        <f>Fixkosten_gesamt+Auflagenabh_Kosten_gesamt*I162*1000</f>
        <v>5.9</v>
      </c>
      <c r="K162" s="74">
        <f>Fixeinnahmen_gesamt+(Auflagenabh_Einnahmen_Opt_1_gesamt)*I162*1000</f>
        <v>0</v>
      </c>
      <c r="L162" s="74">
        <f>IF(Gefilterte_Tantiemen_Option_2=0,"",Fixeinnahmen_gesamt+(Auflagenabh_Einnahmen_Opt_2_gesamt)*I162*1000)</f>
        <v>0</v>
      </c>
      <c r="M162" s="75"/>
      <c r="N162" s="73"/>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s="16" customFormat="1" ht="12.75" customHeight="1">
      <c r="A163" s="1"/>
      <c r="B163" s="1"/>
      <c r="C163" s="1"/>
      <c r="D163" s="1"/>
      <c r="E163" s="21"/>
      <c r="F163" s="21"/>
      <c r="G163" s="21"/>
      <c r="H163" s="1"/>
      <c r="I163" s="3">
        <f>I162+((Grafik_1_Obergrenze_in_Tsd-Grafik_1_Untergrenze_in_Tsd)/10)</f>
        <v>8</v>
      </c>
      <c r="J163" s="74">
        <f>Fixkosten_gesamt+Auflagenabh_Kosten_gesamt*I163*1000</f>
        <v>5.9</v>
      </c>
      <c r="K163" s="74">
        <f>Fixeinnahmen_gesamt+(Auflagenabh_Einnahmen_Opt_1_gesamt)*I163*1000</f>
        <v>0</v>
      </c>
      <c r="L163" s="74">
        <f>IF(Gefilterte_Tantiemen_Option_2=0,"",Fixeinnahmen_gesamt+(Auflagenabh_Einnahmen_Opt_2_gesamt)*I163*1000)</f>
        <v>0</v>
      </c>
      <c r="M163" s="75"/>
      <c r="N163" s="73"/>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s="16" customFormat="1" ht="12.75" customHeight="1">
      <c r="A164" s="1"/>
      <c r="B164" s="1"/>
      <c r="C164" s="1"/>
      <c r="D164" s="1"/>
      <c r="E164" s="21"/>
      <c r="F164" s="21"/>
      <c r="G164" s="21"/>
      <c r="H164" s="1"/>
      <c r="I164" s="3">
        <f>I163+((Grafik_1_Obergrenze_in_Tsd-Grafik_1_Untergrenze_in_Tsd)/10)</f>
        <v>9</v>
      </c>
      <c r="J164" s="74">
        <f>Fixkosten_gesamt+Auflagenabh_Kosten_gesamt*I164*1000</f>
        <v>5.9</v>
      </c>
      <c r="K164" s="74">
        <f>Fixeinnahmen_gesamt+(Auflagenabh_Einnahmen_Opt_1_gesamt)*I164*1000</f>
        <v>0</v>
      </c>
      <c r="L164" s="74">
        <f>IF(Gefilterte_Tantiemen_Option_2=0,"",Fixeinnahmen_gesamt+(Auflagenabh_Einnahmen_Opt_2_gesamt)*I164*1000)</f>
        <v>0</v>
      </c>
      <c r="M164" s="75"/>
      <c r="N164" s="73"/>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s="16" customFormat="1" ht="12.75" customHeight="1">
      <c r="A165" s="1"/>
      <c r="B165" s="1"/>
      <c r="C165" s="1"/>
      <c r="D165" s="1"/>
      <c r="E165" s="21"/>
      <c r="F165" s="21"/>
      <c r="G165" s="21"/>
      <c r="H165" s="1"/>
      <c r="I165" s="3">
        <f>Grafik_1_Obergrenze_in_Tsd</f>
        <v>10</v>
      </c>
      <c r="J165" s="74">
        <f>Fixkosten_gesamt+Auflagenabh_Kosten_gesamt*I165*1000</f>
        <v>5.9</v>
      </c>
      <c r="K165" s="74">
        <f>Fixeinnahmen_gesamt+(Auflagenabh_Einnahmen_Opt_1_gesamt)*I165*1000</f>
        <v>0</v>
      </c>
      <c r="L165" s="74">
        <f>IF(Gefilterte_Tantiemen_Option_2=0,"",Fixeinnahmen_gesamt+(Auflagenabh_Einnahmen_Opt_2_gesamt)*I165*1000)</f>
        <v>0</v>
      </c>
      <c r="M165" s="75"/>
      <c r="N165" s="73"/>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s="16" customFormat="1" ht="12.75" customHeight="1">
      <c r="A166" s="1"/>
      <c r="B166" s="1"/>
      <c r="C166" s="1"/>
      <c r="D166" s="1"/>
      <c r="E166" s="21"/>
      <c r="F166" s="21"/>
      <c r="G166" s="21"/>
      <c r="H166" s="1"/>
      <c r="I166" s="3"/>
      <c r="J166" s="4"/>
      <c r="K166" s="4"/>
      <c r="L166" s="4"/>
      <c r="M166" s="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s="16" customFormat="1" ht="12.75" customHeight="1">
      <c r="A167" s="1"/>
      <c r="B167" s="1"/>
      <c r="C167" s="1"/>
      <c r="D167" s="1"/>
      <c r="E167" s="21"/>
      <c r="F167" s="21"/>
      <c r="G167" s="21"/>
      <c r="H167" s="1"/>
      <c r="I167" s="3"/>
      <c r="J167" s="4"/>
      <c r="K167" s="4"/>
      <c r="L167" s="4"/>
      <c r="M167" s="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s="16" customFormat="1" ht="12.75" customHeight="1">
      <c r="A168" s="1"/>
      <c r="B168" s="1"/>
      <c r="C168" s="1"/>
      <c r="D168" s="1"/>
      <c r="E168" s="21"/>
      <c r="F168" s="21"/>
      <c r="G168" s="21"/>
      <c r="H168" s="1"/>
      <c r="I168" s="3"/>
      <c r="J168" s="4"/>
      <c r="K168" s="4"/>
      <c r="L168" s="4"/>
      <c r="M168" s="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1:47" s="16" customFormat="1" ht="12.75" customHeight="1">
      <c r="A169" s="1"/>
      <c r="B169" s="1"/>
      <c r="C169" s="1"/>
      <c r="D169" s="1"/>
      <c r="E169" s="21"/>
      <c r="F169" s="21"/>
      <c r="G169" s="21"/>
      <c r="H169" s="1"/>
      <c r="I169" s="3"/>
      <c r="J169" s="4"/>
      <c r="K169" s="4"/>
      <c r="L169" s="4"/>
      <c r="M169" s="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1:47" s="16" customFormat="1" ht="12.75" customHeight="1">
      <c r="A170" s="1"/>
      <c r="B170" s="1"/>
      <c r="C170" s="1"/>
      <c r="D170" s="1"/>
      <c r="E170" s="21"/>
      <c r="F170" s="21"/>
      <c r="G170" s="21"/>
      <c r="H170" s="1"/>
      <c r="I170" s="3"/>
      <c r="J170" s="4"/>
      <c r="K170" s="4"/>
      <c r="L170" s="4"/>
      <c r="M170" s="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1:47" s="16" customFormat="1" ht="12.75" customHeight="1">
      <c r="A171" s="1"/>
      <c r="B171" s="1"/>
      <c r="C171" s="1"/>
      <c r="D171" s="1"/>
      <c r="E171" s="21"/>
      <c r="F171" s="21"/>
      <c r="G171" s="21"/>
      <c r="H171" s="1"/>
      <c r="I171" s="3"/>
      <c r="J171" s="4"/>
      <c r="K171" s="4"/>
      <c r="L171" s="4"/>
      <c r="M171" s="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1:47" s="16" customFormat="1" ht="12.75" customHeight="1">
      <c r="A172" s="1"/>
      <c r="B172" s="1"/>
      <c r="C172" s="1"/>
      <c r="D172" s="1"/>
      <c r="E172" s="21"/>
      <c r="F172" s="21"/>
      <c r="G172" s="21"/>
      <c r="H172" s="1"/>
      <c r="I172" s="3"/>
      <c r="J172" s="4"/>
      <c r="K172" s="4"/>
      <c r="L172" s="4"/>
      <c r="M172" s="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1:47" s="16" customFormat="1" ht="12.75" customHeight="1">
      <c r="A173" s="1"/>
      <c r="B173" s="1"/>
      <c r="C173" s="1"/>
      <c r="D173" s="1"/>
      <c r="E173" s="21"/>
      <c r="F173" s="21"/>
      <c r="G173" s="21"/>
      <c r="H173" s="1"/>
      <c r="I173" s="3"/>
      <c r="J173" s="4"/>
      <c r="K173" s="4"/>
      <c r="L173" s="4"/>
      <c r="M173" s="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1:47" s="16" customFormat="1" ht="12.75" customHeight="1">
      <c r="A174" s="1"/>
      <c r="B174" s="1"/>
      <c r="C174" s="1"/>
      <c r="D174" s="1"/>
      <c r="E174" s="21"/>
      <c r="F174" s="21"/>
      <c r="G174" s="21"/>
      <c r="H174" s="1"/>
      <c r="I174" s="3"/>
      <c r="J174" s="4"/>
      <c r="K174" s="4"/>
      <c r="L174" s="4"/>
      <c r="M174" s="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1:47" s="16" customFormat="1" ht="12.75" customHeight="1">
      <c r="A175" s="1"/>
      <c r="B175" s="1"/>
      <c r="C175" s="1"/>
      <c r="D175" s="1"/>
      <c r="E175" s="21"/>
      <c r="F175" s="21"/>
      <c r="G175" s="21"/>
      <c r="H175" s="1"/>
      <c r="I175" s="3"/>
      <c r="J175" s="4"/>
      <c r="K175" s="4"/>
      <c r="L175" s="4"/>
      <c r="M175" s="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1:47" s="16" customFormat="1" ht="12.75" customHeight="1">
      <c r="A176" s="1"/>
      <c r="B176" s="1"/>
      <c r="C176" s="1"/>
      <c r="D176" s="1"/>
      <c r="E176" s="21"/>
      <c r="F176" s="21"/>
      <c r="G176" s="21"/>
      <c r="H176" s="1"/>
      <c r="I176" s="3"/>
      <c r="J176" s="4"/>
      <c r="K176" s="4"/>
      <c r="L176" s="4"/>
      <c r="M176" s="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1:47" s="16" customFormat="1" ht="12.75" customHeight="1">
      <c r="A177" s="1"/>
      <c r="B177" s="1"/>
      <c r="C177" s="1"/>
      <c r="D177" s="1"/>
      <c r="E177" s="21"/>
      <c r="F177" s="21"/>
      <c r="G177" s="21"/>
      <c r="H177" s="1"/>
      <c r="I177" s="3"/>
      <c r="J177" s="4"/>
      <c r="K177" s="4"/>
      <c r="L177" s="4"/>
      <c r="M177" s="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1:47" s="16" customFormat="1" ht="12.75" customHeight="1">
      <c r="A178" s="1"/>
      <c r="B178" s="1"/>
      <c r="C178" s="1"/>
      <c r="D178" s="1"/>
      <c r="E178" s="21"/>
      <c r="F178" s="21"/>
      <c r="G178" s="21"/>
      <c r="H178" s="1"/>
      <c r="I178" s="3"/>
      <c r="J178" s="4"/>
      <c r="K178" s="4"/>
      <c r="L178" s="4"/>
      <c r="M178" s="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1:47" s="16" customFormat="1" ht="12.75" customHeight="1">
      <c r="A179" s="1"/>
      <c r="B179" s="1"/>
      <c r="C179" s="1"/>
      <c r="D179" s="1"/>
      <c r="E179" s="21"/>
      <c r="F179" s="21"/>
      <c r="G179" s="21"/>
      <c r="H179" s="1"/>
      <c r="I179" s="3"/>
      <c r="J179" s="4"/>
      <c r="K179" s="4"/>
      <c r="L179" s="4"/>
      <c r="M179" s="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1:47" s="16" customFormat="1" ht="12.75" customHeight="1">
      <c r="A180" s="1"/>
      <c r="B180" s="1"/>
      <c r="C180" s="1"/>
      <c r="D180" s="1"/>
      <c r="E180" s="2"/>
      <c r="F180" s="2"/>
      <c r="G180" s="2"/>
      <c r="H180" s="2"/>
      <c r="I180" s="3"/>
      <c r="J180" s="4"/>
      <c r="K180" s="4"/>
      <c r="L180" s="4"/>
      <c r="M180" s="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1:47" s="16" customFormat="1" ht="12.75" customHeight="1">
      <c r="A181" s="14" t="s">
        <v>130</v>
      </c>
      <c r="B181" s="14"/>
      <c r="C181" s="14"/>
      <c r="D181" s="14"/>
      <c r="E181" s="14"/>
      <c r="F181" s="14"/>
      <c r="G181" s="14"/>
      <c r="H181" s="2"/>
      <c r="I181" s="3"/>
      <c r="J181" s="4"/>
      <c r="K181" s="4"/>
      <c r="L181" s="4"/>
      <c r="M181" s="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1:47" s="16" customFormat="1" ht="12.75" customHeight="1">
      <c r="A182" s="1"/>
      <c r="B182" s="1"/>
      <c r="C182" s="1"/>
      <c r="D182" s="1"/>
      <c r="E182" s="2"/>
      <c r="F182" s="2"/>
      <c r="G182" s="2"/>
      <c r="H182" s="2"/>
      <c r="I182" s="3"/>
      <c r="J182" s="4"/>
      <c r="K182" s="4"/>
      <c r="L182" s="4"/>
      <c r="M182" s="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47" s="16" customFormat="1" ht="12.75" customHeight="1">
      <c r="A183" s="19" t="s">
        <v>123</v>
      </c>
      <c r="B183" s="1"/>
      <c r="C183" s="24">
        <v>0</v>
      </c>
      <c r="D183" s="1"/>
      <c r="E183" s="21" t="s">
        <v>131</v>
      </c>
      <c r="F183" s="21"/>
      <c r="G183" s="21"/>
      <c r="H183" s="1"/>
      <c r="I183" s="3" t="s">
        <v>125</v>
      </c>
      <c r="J183" s="4" t="s">
        <v>132</v>
      </c>
      <c r="K183" s="4" t="s">
        <v>133</v>
      </c>
      <c r="L183" s="4"/>
      <c r="M183" s="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47" s="16" customFormat="1" ht="12.75" customHeight="1">
      <c r="A184" s="19" t="s">
        <v>129</v>
      </c>
      <c r="B184" s="1"/>
      <c r="C184" s="24">
        <v>10</v>
      </c>
      <c r="D184" s="1"/>
      <c r="E184" s="21"/>
      <c r="F184" s="21"/>
      <c r="G184" s="21"/>
      <c r="H184" s="1"/>
      <c r="I184" s="3">
        <f>Grafik_2_Untergrenze_in_Tsd</f>
        <v>0</v>
      </c>
      <c r="J184" s="74">
        <f>(Fixeinnahmen_gesamt+Auflagenabh_Einnahmen_Opt_1_gesamt*I184*1000)-(Fixkosten_gesamt+Auflagenabh_Kosten_gesamt*I184*1000)</f>
        <v>-5.9</v>
      </c>
      <c r="K184" s="74">
        <f>(Fixeinnahmen_gesamt+Auflagenabh_Einnahmen_Opt_2_gesamt*I184*1000)-(Fixkosten_gesamt+Auflagenabh_Kosten_gesamt*I184*1000)</f>
        <v>-5.9</v>
      </c>
      <c r="L184" s="4"/>
      <c r="M184" s="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47" s="16" customFormat="1" ht="12.75" customHeight="1">
      <c r="A185" s="1"/>
      <c r="B185" s="1"/>
      <c r="C185" s="1"/>
      <c r="D185" s="1"/>
      <c r="E185" s="21"/>
      <c r="F185" s="21"/>
      <c r="G185" s="21"/>
      <c r="H185" s="1"/>
      <c r="I185" s="3">
        <f>I184+((Grafik_2_Obergrenze_in_Tsd-Grafik_2_Untergrenze_in_Tsd)/10)</f>
        <v>1</v>
      </c>
      <c r="J185" s="74">
        <f>(Fixeinnahmen_gesamt+Auflagenabh_Einnahmen_Opt_1_gesamt*I185*1000)-(Fixkosten_gesamt+Auflagenabh_Kosten_gesamt*I185*1000)</f>
        <v>-5.9</v>
      </c>
      <c r="K185" s="74">
        <f>(Fixeinnahmen_gesamt+Auflagenabh_Einnahmen_Opt_2_gesamt*I185*1000)-(Fixkosten_gesamt+Auflagenabh_Kosten_gesamt*I185*1000)</f>
        <v>-5.9</v>
      </c>
      <c r="L185" s="4"/>
      <c r="M185" s="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47" s="16" customFormat="1" ht="12.75" customHeight="1">
      <c r="A186" s="1"/>
      <c r="B186" s="1"/>
      <c r="C186" s="1"/>
      <c r="D186" s="1"/>
      <c r="E186" s="21"/>
      <c r="F186" s="21"/>
      <c r="G186" s="21"/>
      <c r="H186" s="1"/>
      <c r="I186" s="3">
        <f>I185+((Grafik_2_Obergrenze_in_Tsd-Grafik_2_Untergrenze_in_Tsd)/10)</f>
        <v>2</v>
      </c>
      <c r="J186" s="74">
        <f>(Fixeinnahmen_gesamt+Auflagenabh_Einnahmen_Opt_1_gesamt*I186*1000)-(Fixkosten_gesamt+Auflagenabh_Kosten_gesamt*I186*1000)</f>
        <v>-5.9</v>
      </c>
      <c r="K186" s="74">
        <f>(Fixeinnahmen_gesamt+Auflagenabh_Einnahmen_Opt_2_gesamt*I186*1000)-(Fixkosten_gesamt+Auflagenabh_Kosten_gesamt*I186*1000)</f>
        <v>-5.9</v>
      </c>
      <c r="L186" s="4"/>
      <c r="M186" s="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47" s="16" customFormat="1" ht="12.75" customHeight="1">
      <c r="A187" s="1"/>
      <c r="B187" s="1"/>
      <c r="C187" s="1"/>
      <c r="D187" s="1"/>
      <c r="E187" s="21"/>
      <c r="F187" s="21"/>
      <c r="G187" s="21"/>
      <c r="H187" s="1"/>
      <c r="I187" s="3">
        <f>I186+((Grafik_2_Obergrenze_in_Tsd-Grafik_2_Untergrenze_in_Tsd)/10)</f>
        <v>3</v>
      </c>
      <c r="J187" s="74">
        <f>(Fixeinnahmen_gesamt+Auflagenabh_Einnahmen_Opt_1_gesamt*I187*1000)-(Fixkosten_gesamt+Auflagenabh_Kosten_gesamt*I187*1000)</f>
        <v>-5.9</v>
      </c>
      <c r="K187" s="74">
        <f>(Fixeinnahmen_gesamt+Auflagenabh_Einnahmen_Opt_2_gesamt*I187*1000)-(Fixkosten_gesamt+Auflagenabh_Kosten_gesamt*I187*1000)</f>
        <v>-5.9</v>
      </c>
      <c r="L187" s="4"/>
      <c r="M187" s="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47" s="16" customFormat="1" ht="12.75" customHeight="1">
      <c r="A188" s="1"/>
      <c r="B188" s="1"/>
      <c r="C188" s="1"/>
      <c r="D188" s="1"/>
      <c r="E188" s="21"/>
      <c r="F188" s="21"/>
      <c r="G188" s="21"/>
      <c r="H188" s="1"/>
      <c r="I188" s="3">
        <f>I187+((Grafik_2_Obergrenze_in_Tsd-Grafik_2_Untergrenze_in_Tsd)/10)</f>
        <v>4</v>
      </c>
      <c r="J188" s="74">
        <f>(Fixeinnahmen_gesamt+Auflagenabh_Einnahmen_Opt_1_gesamt*I188*1000)-(Fixkosten_gesamt+Auflagenabh_Kosten_gesamt*I188*1000)</f>
        <v>-5.9</v>
      </c>
      <c r="K188" s="74">
        <f>(Fixeinnahmen_gesamt+Auflagenabh_Einnahmen_Opt_2_gesamt*I188*1000)-(Fixkosten_gesamt+Auflagenabh_Kosten_gesamt*I188*1000)</f>
        <v>-5.9</v>
      </c>
      <c r="L188" s="4"/>
      <c r="M188" s="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47" s="16" customFormat="1" ht="12.75" customHeight="1">
      <c r="A189" s="1"/>
      <c r="B189" s="1"/>
      <c r="C189" s="1"/>
      <c r="D189" s="1"/>
      <c r="E189" s="21"/>
      <c r="F189" s="21"/>
      <c r="G189" s="21"/>
      <c r="H189" s="1"/>
      <c r="I189" s="3">
        <f>I188+((Grafik_2_Obergrenze_in_Tsd-Grafik_2_Untergrenze_in_Tsd)/10)</f>
        <v>5</v>
      </c>
      <c r="J189" s="74">
        <f>(Fixeinnahmen_gesamt+Auflagenabh_Einnahmen_Opt_1_gesamt*I189*1000)-(Fixkosten_gesamt+Auflagenabh_Kosten_gesamt*I189*1000)</f>
        <v>-5.9</v>
      </c>
      <c r="K189" s="74">
        <f>(Fixeinnahmen_gesamt+Auflagenabh_Einnahmen_Opt_2_gesamt*I189*1000)-(Fixkosten_gesamt+Auflagenabh_Kosten_gesamt*I189*1000)</f>
        <v>-5.9</v>
      </c>
      <c r="L189" s="4"/>
      <c r="M189" s="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47" s="16" customFormat="1" ht="12.75" customHeight="1">
      <c r="A190" s="1"/>
      <c r="B190" s="1"/>
      <c r="C190" s="1"/>
      <c r="D190" s="1"/>
      <c r="E190" s="21"/>
      <c r="F190" s="21"/>
      <c r="G190" s="21"/>
      <c r="H190" s="1"/>
      <c r="I190" s="3">
        <f>I189+((Grafik_2_Obergrenze_in_Tsd-Grafik_2_Untergrenze_in_Tsd)/10)</f>
        <v>6</v>
      </c>
      <c r="J190" s="74">
        <f>(Fixeinnahmen_gesamt+Auflagenabh_Einnahmen_Opt_1_gesamt*I190*1000)-(Fixkosten_gesamt+Auflagenabh_Kosten_gesamt*I190*1000)</f>
        <v>-5.9</v>
      </c>
      <c r="K190" s="74">
        <f>(Fixeinnahmen_gesamt+Auflagenabh_Einnahmen_Opt_2_gesamt*I190*1000)-(Fixkosten_gesamt+Auflagenabh_Kosten_gesamt*I190*1000)</f>
        <v>-5.9</v>
      </c>
      <c r="L190" s="4"/>
      <c r="M190" s="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1:47" s="16" customFormat="1" ht="12.75" customHeight="1">
      <c r="A191" s="1"/>
      <c r="B191" s="1"/>
      <c r="C191" s="1"/>
      <c r="D191" s="1"/>
      <c r="E191" s="21"/>
      <c r="F191" s="21"/>
      <c r="G191" s="21"/>
      <c r="H191" s="1"/>
      <c r="I191" s="3">
        <f>I190+((Grafik_2_Obergrenze_in_Tsd-Grafik_2_Untergrenze_in_Tsd)/10)</f>
        <v>7</v>
      </c>
      <c r="J191" s="74">
        <f>(Fixeinnahmen_gesamt+Auflagenabh_Einnahmen_Opt_1_gesamt*I191*1000)-(Fixkosten_gesamt+Auflagenabh_Kosten_gesamt*I191*1000)</f>
        <v>-5.9</v>
      </c>
      <c r="K191" s="74">
        <f>(Fixeinnahmen_gesamt+Auflagenabh_Einnahmen_Opt_2_gesamt*I191*1000)-(Fixkosten_gesamt+Auflagenabh_Kosten_gesamt*I191*1000)</f>
        <v>-5.9</v>
      </c>
      <c r="L191" s="4"/>
      <c r="M191" s="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1:47" s="16" customFormat="1" ht="12.75" customHeight="1">
      <c r="A192" s="1"/>
      <c r="B192" s="1"/>
      <c r="C192" s="1"/>
      <c r="D192" s="1"/>
      <c r="E192" s="21"/>
      <c r="F192" s="21"/>
      <c r="G192" s="21"/>
      <c r="H192" s="1"/>
      <c r="I192" s="3">
        <f>I191+((Grafik_2_Obergrenze_in_Tsd-Grafik_2_Untergrenze_in_Tsd)/10)</f>
        <v>8</v>
      </c>
      <c r="J192" s="74">
        <f>(Fixeinnahmen_gesamt+Auflagenabh_Einnahmen_Opt_1_gesamt*I192*1000)-(Fixkosten_gesamt+Auflagenabh_Kosten_gesamt*I192*1000)</f>
        <v>-5.9</v>
      </c>
      <c r="K192" s="74">
        <f>(Fixeinnahmen_gesamt+Auflagenabh_Einnahmen_Opt_2_gesamt*I192*1000)-(Fixkosten_gesamt+Auflagenabh_Kosten_gesamt*I192*1000)</f>
        <v>-5.9</v>
      </c>
      <c r="L192" s="4"/>
      <c r="M192" s="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1:47" s="16" customFormat="1" ht="12.75" customHeight="1">
      <c r="A193" s="1"/>
      <c r="B193" s="1"/>
      <c r="C193" s="1"/>
      <c r="D193" s="1"/>
      <c r="E193" s="21"/>
      <c r="F193" s="21"/>
      <c r="G193" s="21"/>
      <c r="H193" s="1"/>
      <c r="I193" s="3">
        <f>I192+((Grafik_2_Obergrenze_in_Tsd-Grafik_2_Untergrenze_in_Tsd)/10)</f>
        <v>9</v>
      </c>
      <c r="J193" s="74">
        <f>(Fixeinnahmen_gesamt+Auflagenabh_Einnahmen_Opt_1_gesamt*I193*1000)-(Fixkosten_gesamt+Auflagenabh_Kosten_gesamt*I193*1000)</f>
        <v>-5.9</v>
      </c>
      <c r="K193" s="74">
        <f>(Fixeinnahmen_gesamt+Auflagenabh_Einnahmen_Opt_2_gesamt*I193*1000)-(Fixkosten_gesamt+Auflagenabh_Kosten_gesamt*I193*1000)</f>
        <v>-5.9</v>
      </c>
      <c r="L193" s="4"/>
      <c r="M193" s="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1:47" s="16" customFormat="1" ht="12.75" customHeight="1">
      <c r="A194" s="1"/>
      <c r="B194" s="1"/>
      <c r="C194" s="1"/>
      <c r="D194" s="1"/>
      <c r="E194" s="21"/>
      <c r="F194" s="21"/>
      <c r="G194" s="21"/>
      <c r="H194" s="1"/>
      <c r="I194" s="3">
        <f>Grafik_2_Obergrenze_in_Tsd</f>
        <v>10</v>
      </c>
      <c r="J194" s="74">
        <f>(Fixeinnahmen_gesamt+Auflagenabh_Einnahmen_Opt_1_gesamt*I194*1000)-(Fixkosten_gesamt+Auflagenabh_Kosten_gesamt*I194*1000)</f>
        <v>-5.9</v>
      </c>
      <c r="K194" s="74">
        <f>(Fixeinnahmen_gesamt+Auflagenabh_Einnahmen_Opt_2_gesamt*I194*1000)-(Fixkosten_gesamt+Auflagenabh_Kosten_gesamt*I194*1000)</f>
        <v>-5.9</v>
      </c>
      <c r="L194" s="4"/>
      <c r="M194" s="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1:47" s="16" customFormat="1" ht="12.75" customHeight="1">
      <c r="A195" s="1"/>
      <c r="B195" s="1"/>
      <c r="C195" s="1"/>
      <c r="D195" s="1"/>
      <c r="E195" s="21"/>
      <c r="F195" s="21"/>
      <c r="G195" s="21"/>
      <c r="H195" s="1"/>
      <c r="I195" s="3"/>
      <c r="J195" s="4"/>
      <c r="K195" s="4"/>
      <c r="L195" s="4"/>
      <c r="M195" s="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1:47" s="16" customFormat="1" ht="12.75" customHeight="1">
      <c r="A196" s="1"/>
      <c r="B196" s="1"/>
      <c r="C196" s="1"/>
      <c r="D196" s="1"/>
      <c r="E196" s="21"/>
      <c r="F196" s="21"/>
      <c r="G196" s="21"/>
      <c r="H196" s="1"/>
      <c r="I196" s="3"/>
      <c r="J196" s="4"/>
      <c r="K196" s="4"/>
      <c r="L196" s="4"/>
      <c r="M196" s="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1:47" s="16" customFormat="1" ht="12.75" customHeight="1">
      <c r="A197" s="1"/>
      <c r="B197" s="1"/>
      <c r="C197" s="1"/>
      <c r="D197" s="1"/>
      <c r="E197" s="21"/>
      <c r="F197" s="21"/>
      <c r="G197" s="21"/>
      <c r="H197" s="1"/>
      <c r="I197" s="3"/>
      <c r="J197" s="4"/>
      <c r="K197" s="4"/>
      <c r="L197" s="4"/>
      <c r="M197" s="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1:47" s="16" customFormat="1" ht="12.75" customHeight="1">
      <c r="A198" s="1"/>
      <c r="B198" s="1"/>
      <c r="C198" s="1"/>
      <c r="D198" s="1"/>
      <c r="E198" s="21"/>
      <c r="F198" s="21"/>
      <c r="G198" s="21"/>
      <c r="H198" s="1"/>
      <c r="I198" s="3"/>
      <c r="J198" s="4"/>
      <c r="K198" s="4"/>
      <c r="L198" s="4"/>
      <c r="M198" s="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1:47" s="16" customFormat="1" ht="12.75" customHeight="1">
      <c r="A199" s="1"/>
      <c r="B199" s="1"/>
      <c r="C199" s="1"/>
      <c r="D199" s="1"/>
      <c r="E199" s="21"/>
      <c r="F199" s="21"/>
      <c r="G199" s="21"/>
      <c r="H199" s="1"/>
      <c r="I199" s="3"/>
      <c r="J199" s="4"/>
      <c r="K199" s="4"/>
      <c r="L199" s="4"/>
      <c r="M199" s="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1:47" s="16" customFormat="1" ht="12.75" customHeight="1">
      <c r="A200" s="1"/>
      <c r="B200" s="1"/>
      <c r="C200" s="1"/>
      <c r="D200" s="1"/>
      <c r="E200" s="21"/>
      <c r="F200" s="21"/>
      <c r="G200" s="21"/>
      <c r="H200" s="1"/>
      <c r="I200" s="3"/>
      <c r="J200" s="4"/>
      <c r="K200" s="4"/>
      <c r="L200" s="4"/>
      <c r="M200" s="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1:47" s="16" customFormat="1" ht="12.75" customHeight="1">
      <c r="A201" s="1"/>
      <c r="B201" s="1"/>
      <c r="C201" s="1"/>
      <c r="D201" s="1"/>
      <c r="E201" s="21"/>
      <c r="F201" s="21"/>
      <c r="G201" s="21"/>
      <c r="H201" s="1"/>
      <c r="I201" s="3"/>
      <c r="J201" s="4"/>
      <c r="K201" s="4"/>
      <c r="L201" s="4"/>
      <c r="M201" s="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1:47" s="16" customFormat="1" ht="12.75" customHeight="1">
      <c r="A202" s="1"/>
      <c r="B202" s="1"/>
      <c r="C202" s="1"/>
      <c r="D202" s="1"/>
      <c r="E202" s="21"/>
      <c r="F202" s="21"/>
      <c r="G202" s="21"/>
      <c r="H202" s="1"/>
      <c r="I202" s="3"/>
      <c r="J202" s="4"/>
      <c r="K202" s="4"/>
      <c r="L202" s="4"/>
      <c r="M202" s="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1:47" s="16" customFormat="1" ht="12.75" customHeight="1">
      <c r="A203" s="1"/>
      <c r="B203" s="1"/>
      <c r="C203" s="1"/>
      <c r="D203" s="1"/>
      <c r="E203" s="21"/>
      <c r="F203" s="21"/>
      <c r="G203" s="21"/>
      <c r="H203" s="1"/>
      <c r="I203" s="3"/>
      <c r="J203" s="4"/>
      <c r="K203" s="4"/>
      <c r="L203" s="4"/>
      <c r="M203" s="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1:47" s="16" customFormat="1" ht="12.75" customHeight="1">
      <c r="A204" s="1"/>
      <c r="B204" s="1"/>
      <c r="C204" s="1"/>
      <c r="D204" s="1"/>
      <c r="E204" s="21"/>
      <c r="F204" s="21"/>
      <c r="G204" s="21"/>
      <c r="H204" s="1"/>
      <c r="I204" s="3"/>
      <c r="J204" s="4"/>
      <c r="K204" s="4"/>
      <c r="L204" s="4"/>
      <c r="M204" s="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1:47" s="16" customFormat="1" ht="12.75" customHeight="1">
      <c r="A205" s="1"/>
      <c r="B205" s="1"/>
      <c r="C205" s="1"/>
      <c r="D205" s="1"/>
      <c r="E205" s="21"/>
      <c r="F205" s="21"/>
      <c r="G205" s="21"/>
      <c r="H205" s="1"/>
      <c r="I205" s="3"/>
      <c r="J205" s="4"/>
      <c r="K205" s="4"/>
      <c r="L205" s="4"/>
      <c r="M205" s="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1:47" s="16" customFormat="1" ht="12.75" customHeight="1">
      <c r="A206" s="1"/>
      <c r="B206" s="1"/>
      <c r="C206" s="1"/>
      <c r="D206" s="1"/>
      <c r="E206" s="21"/>
      <c r="F206" s="21"/>
      <c r="G206" s="21"/>
      <c r="H206" s="1"/>
      <c r="I206" s="3"/>
      <c r="J206" s="4"/>
      <c r="K206" s="4"/>
      <c r="L206" s="4"/>
      <c r="M206" s="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1:47" s="16" customFormat="1" ht="12.75" customHeight="1">
      <c r="A207" s="1"/>
      <c r="B207" s="1"/>
      <c r="C207" s="1"/>
      <c r="D207" s="1"/>
      <c r="E207" s="21"/>
      <c r="F207" s="21"/>
      <c r="G207" s="21"/>
      <c r="H207" s="1"/>
      <c r="I207" s="3"/>
      <c r="J207" s="4"/>
      <c r="K207" s="4"/>
      <c r="L207" s="4"/>
      <c r="M207" s="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1:47" s="16" customFormat="1" ht="12.75" customHeight="1">
      <c r="A208" s="1"/>
      <c r="B208" s="1"/>
      <c r="C208" s="1"/>
      <c r="D208" s="1"/>
      <c r="E208" s="21"/>
      <c r="F208" s="21"/>
      <c r="G208" s="21"/>
      <c r="H208" s="1"/>
      <c r="I208" s="3"/>
      <c r="J208" s="4"/>
      <c r="K208" s="4"/>
      <c r="L208" s="4"/>
      <c r="M208" s="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1:47" s="16" customFormat="1" ht="12.75" customHeight="1">
      <c r="A209" s="1"/>
      <c r="B209" s="1"/>
      <c r="C209" s="1"/>
      <c r="D209" s="1"/>
      <c r="E209" s="21"/>
      <c r="F209" s="21"/>
      <c r="G209" s="21"/>
      <c r="H209" s="1"/>
      <c r="I209" s="3"/>
      <c r="J209" s="4"/>
      <c r="K209" s="4"/>
      <c r="L209" s="4"/>
      <c r="M209" s="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1:47" s="16" customFormat="1" ht="12.75" customHeight="1">
      <c r="A210" s="1"/>
      <c r="B210" s="1"/>
      <c r="C210" s="1"/>
      <c r="D210" s="1"/>
      <c r="E210" s="21"/>
      <c r="F210" s="21"/>
      <c r="G210" s="21"/>
      <c r="H210" s="1"/>
      <c r="I210" s="3"/>
      <c r="J210" s="4"/>
      <c r="K210" s="4"/>
      <c r="L210" s="4"/>
      <c r="M210" s="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1:47" s="16" customFormat="1" ht="12.75" customHeight="1">
      <c r="A211" s="1"/>
      <c r="B211" s="1"/>
      <c r="C211" s="1"/>
      <c r="D211" s="1"/>
      <c r="E211" s="2"/>
      <c r="F211" s="2"/>
      <c r="G211" s="2"/>
      <c r="H211" s="2"/>
      <c r="I211" s="3"/>
      <c r="J211" s="4"/>
      <c r="K211" s="4"/>
      <c r="L211" s="4"/>
      <c r="M211" s="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1:47" s="16" customFormat="1" ht="12.75" customHeight="1">
      <c r="A212" s="1"/>
      <c r="B212" s="1"/>
      <c r="C212" s="1"/>
      <c r="D212" s="1"/>
      <c r="E212" s="2"/>
      <c r="F212" s="2"/>
      <c r="G212" s="2"/>
      <c r="H212" s="2"/>
      <c r="I212" s="3"/>
      <c r="J212" s="4"/>
      <c r="K212" s="4"/>
      <c r="L212" s="4"/>
      <c r="M212" s="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1:47" s="16" customFormat="1" ht="12.75" customHeight="1">
      <c r="A213" s="1"/>
      <c r="B213" s="1"/>
      <c r="C213" s="1"/>
      <c r="D213" s="1"/>
      <c r="E213" s="2"/>
      <c r="F213" s="2"/>
      <c r="G213" s="2"/>
      <c r="H213" s="2"/>
      <c r="I213" s="3"/>
      <c r="J213" s="4"/>
      <c r="K213" s="4"/>
      <c r="L213" s="4"/>
      <c r="M213" s="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1:47" s="16" customFormat="1" ht="16.5" customHeight="1">
      <c r="A214" s="76"/>
      <c r="B214" s="76"/>
      <c r="C214" s="76"/>
      <c r="D214" s="76"/>
      <c r="E214" s="2"/>
      <c r="F214" s="2"/>
      <c r="G214" s="2"/>
      <c r="H214" s="2"/>
      <c r="I214" s="3"/>
      <c r="J214" s="4"/>
      <c r="K214" s="4"/>
      <c r="L214" s="4"/>
      <c r="M214" s="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1:47" s="16" customFormat="1" ht="12.75" customHeight="1">
      <c r="A215" s="1"/>
      <c r="B215" s="1"/>
      <c r="C215" s="1"/>
      <c r="D215" s="1"/>
      <c r="E215" s="2"/>
      <c r="F215" s="2"/>
      <c r="G215" s="2"/>
      <c r="H215" s="2"/>
      <c r="I215" s="3"/>
      <c r="J215" s="4"/>
      <c r="K215" s="4"/>
      <c r="L215" s="4"/>
      <c r="M215" s="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sheetData>
  <sheetProtection password="D53D" sheet="1" selectLockedCells="1"/>
  <mergeCells count="36">
    <mergeCell ref="A1:F1"/>
    <mergeCell ref="A4:G4"/>
    <mergeCell ref="I4:L117"/>
    <mergeCell ref="A6:G6"/>
    <mergeCell ref="E8:G18"/>
    <mergeCell ref="A19:G19"/>
    <mergeCell ref="E21:G27"/>
    <mergeCell ref="E31:G39"/>
    <mergeCell ref="A41:G41"/>
    <mergeCell ref="E43:G51"/>
    <mergeCell ref="A53:G53"/>
    <mergeCell ref="A55:G55"/>
    <mergeCell ref="E57:G63"/>
    <mergeCell ref="A69:G69"/>
    <mergeCell ref="E71:G77"/>
    <mergeCell ref="A83:G83"/>
    <mergeCell ref="E85:G101"/>
    <mergeCell ref="A103:G103"/>
    <mergeCell ref="E105:G115"/>
    <mergeCell ref="A116:G116"/>
    <mergeCell ref="E118:G122"/>
    <mergeCell ref="E123:G125"/>
    <mergeCell ref="A127:G127"/>
    <mergeCell ref="E129:G133"/>
    <mergeCell ref="A135:G135"/>
    <mergeCell ref="J135:L135"/>
    <mergeCell ref="K136:L136"/>
    <mergeCell ref="E137:G137"/>
    <mergeCell ref="E139:G143"/>
    <mergeCell ref="E144:G151"/>
    <mergeCell ref="K146:L146"/>
    <mergeCell ref="A152:G152"/>
    <mergeCell ref="E154:G179"/>
    <mergeCell ref="A181:G181"/>
    <mergeCell ref="E183:G210"/>
    <mergeCell ref="A214:D214"/>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2014-06-23T11:59:30Z</dcterms:created>
  <dcterms:modified xsi:type="dcterms:W3CDTF">2014-07-26T15:04:59Z</dcterms:modified>
  <cp:category/>
  <cp:version/>
  <cp:contentType/>
  <cp:contentStatus/>
  <cp:revision>85</cp:revision>
</cp:coreProperties>
</file>